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456" windowWidth="25600" windowHeight="15540" activeTab="0"/>
  </bookViews>
  <sheets>
    <sheet name="Budget Form" sheetId="1" r:id="rId1"/>
    <sheet name="Subcontract" sheetId="2" r:id="rId2"/>
    <sheet name="Reference" sheetId="3" r:id="rId3"/>
  </sheets>
  <definedNames>
    <definedName name="_xlnm.Print_Area" localSheetId="0">'Budget Form'!$A$1:$H$60</definedName>
    <definedName name="_xlnm.Print_Area" localSheetId="2">'Reference'!$A$1:$A$32</definedName>
    <definedName name="_xlnm.Print_Area" localSheetId="1">'Subcontract'!$A$1:$H$49</definedName>
    <definedName name="_xlnm.Print_Titles" localSheetId="0">'Budget Form'!$1:$1</definedName>
  </definedNames>
  <calcPr fullCalcOnLoad="1"/>
</workbook>
</file>

<file path=xl/sharedStrings.xml><?xml version="1.0" encoding="utf-8"?>
<sst xmlns="http://schemas.openxmlformats.org/spreadsheetml/2006/main" count="212" uniqueCount="123">
  <si>
    <t>Proposal Title:</t>
  </si>
  <si>
    <t>Budget Total:</t>
  </si>
  <si>
    <t>Faculty Salary</t>
  </si>
  <si>
    <t>Salary Rate</t>
  </si>
  <si>
    <t xml:space="preserve"> FTE</t>
  </si>
  <si>
    <t># Months</t>
  </si>
  <si>
    <t>Justification</t>
  </si>
  <si>
    <t>Subtotal</t>
  </si>
  <si>
    <t>Graduate Assistants</t>
  </si>
  <si>
    <t>FTE</t>
  </si>
  <si>
    <t>Hourly Student</t>
  </si>
  <si>
    <t>Hourly Rate</t>
  </si>
  <si>
    <t># Hours</t>
  </si>
  <si>
    <t>Faculty &amp; Student Benefits</t>
  </si>
  <si>
    <t>Total Salary</t>
  </si>
  <si>
    <t>%</t>
  </si>
  <si>
    <t>Term Rate</t>
  </si>
  <si>
    <t># Terms</t>
  </si>
  <si>
    <t>Expendable Property, Supplies, &amp; Services</t>
  </si>
  <si>
    <t>F&amp;A (Indirect) Costs</t>
  </si>
  <si>
    <t>Source 2</t>
  </si>
  <si>
    <t>Source 3</t>
  </si>
  <si>
    <t>Start date:</t>
  </si>
  <si>
    <t>End date:</t>
  </si>
  <si>
    <t>List applicable tuition</t>
  </si>
  <si>
    <t>PROJECT TOTAL</t>
  </si>
  <si>
    <t>Total Project Match</t>
  </si>
  <si>
    <t>Total</t>
  </si>
  <si>
    <t>MATCH TOTAL</t>
  </si>
  <si>
    <t>Definitions:</t>
  </si>
  <si>
    <t>F&amp;A Costs:  Facilities and Administrative Costs (formerly Indirect Costs, also commonly known as Overhead)</t>
  </si>
  <si>
    <t>Subaward (Subcontract):  Cover page signed by authorizing official, work statement, detailed budget, budget justification and copy of the F&amp;A Cost Rate Agreement or other documentation justifying the F&amp;A cost rate used.</t>
  </si>
  <si>
    <t>Subcontract:  PSU passes through a portion of the award to another entity for the purpose of programmatic effort on the project.</t>
  </si>
  <si>
    <t>Match: Also referred to as cost share. Third party support of a project requiring expenditure of State, University, Private or Foundation funds, such as salary, benefits, travel, and associated F&amp;A costs.</t>
  </si>
  <si>
    <t>Required Paperwork:</t>
  </si>
  <si>
    <t>Subcontract Org2</t>
  </si>
  <si>
    <t>Subcontract Org3</t>
  </si>
  <si>
    <t>Investigator 1</t>
  </si>
  <si>
    <t>Investigator 2</t>
  </si>
  <si>
    <t>Monthy Salary Rate</t>
  </si>
  <si>
    <t>Investigator 3</t>
  </si>
  <si>
    <t>Modified Total Direct Cost:  Total Direct Costs less items excluded from F&amp;A calculation.  Calculation= Total Direct Costs less:  GRA tuition, Equipment, Participant Support Costs, each Subcontract value greater than $25,000 during its life (F&amp;A assessed on the first $25,000).</t>
  </si>
  <si>
    <t>Tuition</t>
  </si>
  <si>
    <t>PSU</t>
  </si>
  <si>
    <t>TOTAL DIRECT COSTS</t>
  </si>
  <si>
    <t>TOTAL INDIRECT COSTS</t>
  </si>
  <si>
    <t>PROJECT TOTALS</t>
  </si>
  <si>
    <t>Rate</t>
  </si>
  <si>
    <t>NITC National Budget Form</t>
  </si>
  <si>
    <r>
      <t>MTDC</t>
    </r>
    <r>
      <rPr>
        <i/>
        <sz val="8"/>
        <color indexed="10"/>
        <rFont val="Calibri"/>
        <family val="0"/>
      </rPr>
      <t xml:space="preserve"> less tuition/sub</t>
    </r>
  </si>
  <si>
    <t>MTDC</t>
  </si>
  <si>
    <t>Campus IDC Rate</t>
  </si>
  <si>
    <t>MATCH</t>
  </si>
  <si>
    <t>Sub Budget Total:</t>
  </si>
  <si>
    <t>NITC National Budget Form (SUB)</t>
  </si>
  <si>
    <r>
      <t xml:space="preserve">Subcontracts </t>
    </r>
    <r>
      <rPr>
        <sz val="10"/>
        <rFont val="Calibri"/>
        <family val="2"/>
      </rPr>
      <t>(use Subcontract worksheet to submit itemized budget)</t>
    </r>
  </si>
  <si>
    <r>
      <rPr>
        <b/>
        <sz val="10"/>
        <rFont val="Calibri"/>
        <family val="2"/>
      </rPr>
      <t>Project Related Travel</t>
    </r>
    <r>
      <rPr>
        <sz val="10"/>
        <rFont val="Calibri"/>
        <family val="2"/>
      </rPr>
      <t xml:space="preserve"> (do not include conference presentation travel)</t>
    </r>
  </si>
  <si>
    <t>Sub 2</t>
  </si>
  <si>
    <t>Sub 3</t>
  </si>
  <si>
    <t>Dill</t>
  </si>
  <si>
    <t>Lindgren</t>
  </si>
  <si>
    <t>Wallace</t>
  </si>
  <si>
    <t>Bates</t>
  </si>
  <si>
    <t>Dow</t>
  </si>
  <si>
    <t>counters</t>
  </si>
  <si>
    <t>local travel to distribute and collect counters</t>
  </si>
  <si>
    <t>OIT</t>
  </si>
  <si>
    <t>Utah</t>
  </si>
  <si>
    <t>Counting Bicycles in Portland, Klamath Falls, and Salt Lake City</t>
  </si>
  <si>
    <t>Hopkins</t>
  </si>
  <si>
    <t>Elly</t>
  </si>
  <si>
    <t>TBD</t>
  </si>
  <si>
    <t>Undergrad</t>
  </si>
  <si>
    <t>U of Portland</t>
  </si>
  <si>
    <t>University PI Salary + OPE</t>
  </si>
  <si>
    <t>will oversee counting of bicyclists and analysis of results</t>
  </si>
  <si>
    <t>set up and maintain counters</t>
  </si>
  <si>
    <t>gather data</t>
  </si>
  <si>
    <t>1 term for GRA at University rate</t>
  </si>
  <si>
    <t>counters needed to accumulate data</t>
  </si>
  <si>
    <t>Field work</t>
  </si>
  <si>
    <t>travel to set up, maintain, and collect counters and data</t>
  </si>
  <si>
    <t>federal negotiated rate</t>
  </si>
  <si>
    <t>Oversight of total project</t>
  </si>
  <si>
    <t>Oversight of project in Klamath Falls</t>
  </si>
  <si>
    <t xml:space="preserve">Bartholomew </t>
  </si>
  <si>
    <t>Oversight of project in Salt Lake City</t>
  </si>
  <si>
    <t xml:space="preserve">Ritter </t>
  </si>
  <si>
    <t>oversight of students and collection of data</t>
  </si>
  <si>
    <t>set, maintain, and collect counters and data</t>
  </si>
  <si>
    <t>University published rates</t>
  </si>
  <si>
    <t xml:space="preserve">tuition remission for GRA </t>
  </si>
  <si>
    <t>cost of counters to collect data</t>
  </si>
  <si>
    <t>subcontract to U of Portland for Hopkins part of project</t>
  </si>
  <si>
    <t>Local travel to set up, maintain, and collect counters and data</t>
  </si>
  <si>
    <t>Federal negotiated rate</t>
  </si>
  <si>
    <t>University of Portland</t>
  </si>
  <si>
    <t>PI</t>
  </si>
  <si>
    <t>CO-PI</t>
  </si>
  <si>
    <t>C0-PI</t>
  </si>
  <si>
    <t>MATCH-Univ of Portland</t>
  </si>
  <si>
    <t>PSU: PI  DILL</t>
  </si>
  <si>
    <t>PSU Unit: CUPA</t>
  </si>
  <si>
    <t>Match check: must equal 1.2 times project cost</t>
  </si>
  <si>
    <t>NITC BUDGET REFERENCE</t>
  </si>
  <si>
    <t>Proposal submission:  Proposal, budget, budget justification and match documentation.</t>
  </si>
  <si>
    <t xml:space="preserve">Indirect cost rate (also known as Facilities &amp; Administration or F&amp;A) must be the PI institution's approved rate. </t>
  </si>
  <si>
    <t>Any portion of the budget used for travel must be integral to the project, required to accomplish the tasks. General attendance to workshops and conferences cannot be covered by the budget.  Include justification and assumptions for travel costs, i.e., number of workshops/conferences, number of persons and estimated cost for each trip, etc.</t>
  </si>
  <si>
    <t>In general, equipment and foreign travel are not allowable expenses on the grant or match funds. Travel to Canada is considered foreign travel.</t>
  </si>
  <si>
    <t>Phones and other costs usually considered covered by indirect costs are not allowed.  Check with your institution for further clarification.</t>
  </si>
  <si>
    <t>Provide a short explanation of Expendable Property, Supplies and Services.</t>
  </si>
  <si>
    <t>Tuition remission and student scholarships should be excluded from indirect costs.</t>
  </si>
  <si>
    <t>Please indicate individual student salaries on separate rows so it is clear how many students will be supported.</t>
  </si>
  <si>
    <t>The budget should not include clerical help.</t>
  </si>
  <si>
    <t>Note that if summer salary is included, the benefit rate may be different from the academic year, so please be sure to enter separate rows for summer salary and benefits.</t>
  </si>
  <si>
    <t>PIs should use their home institution's benefit rate (known as other payroll expenses or OPE); please contact your research office for assistance.</t>
  </si>
  <si>
    <t>For each salary/wage row added, be sure there is a corresponding row for benefits.</t>
  </si>
  <si>
    <t>Rows can be added or deleted within existing categories as needed, i.e., for additional faculty, graduate students, and hourly student wage or salary.</t>
  </si>
  <si>
    <t>Please do not alter or add budget categories.</t>
  </si>
  <si>
    <t>Each budget item requires justification.</t>
  </si>
  <si>
    <t xml:space="preserve">If your proposal includes a subcontract, please include the following items in the proposal:  work statement, separate budget, budget justification, signed letter of acknowledgment from University's authorized representative and copy of negotiated F&amp;A rate.  </t>
  </si>
  <si>
    <t>If a non-partner university (not PSU, UO, OSU, or OIT) will be a subcontractor, please contact your university research office for special guidelines in this situation (indirect costs may apply to a limited amount of the subcontract, greatly affecting your grant budget).</t>
  </si>
  <si>
    <r>
      <t xml:space="preserve">PIs must have their budgets and proposals (including match commitment) approved by their home university's sponsored research office </t>
    </r>
    <r>
      <rPr>
        <i/>
        <sz val="10"/>
        <color indexed="8"/>
        <rFont val="Calibri"/>
        <family val="0"/>
      </rPr>
      <t>PRIOR</t>
    </r>
    <r>
      <rPr>
        <sz val="10"/>
        <color indexed="8"/>
        <rFont val="Calibri"/>
        <family val="0"/>
      </rPr>
      <t xml:space="preserve"> to submission.  Proposals and budgets that do not have university approval will not be considered until the home university research office approval is obtained.  This is required by all partner universities, and helps ensure salary rates, tuition rates, and especially indirect rates are correct.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</si>
</sst>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quot;$&quot;* #,##0.00_);_(&quot;$&quot;* \(#,##0.00\);_(&quot;$&quot;* &quot;-&quot;_);_(@_)"/>
    <numFmt numFmtId="174" formatCode="_(&quot;$&quot;* #,##0.0_);_(&quot;$&quot;* \(#,##0.0\);_(&quot;$&quot;* &quot;-&quot;??_);_(@_)"/>
    <numFmt numFmtId="175" formatCode="&quot;$&quot;#,##0.00"/>
    <numFmt numFmtId="176" formatCode="_(&quot;$&quot;* #,##0.000_);_(&quot;$&quot;* \(#,##0.000\);_(&quot;$&quot;* &quot;-&quot;??_);_(@_)"/>
    <numFmt numFmtId="177" formatCode="_(&quot;$&quot;* #,##0.0000_);_(&quot;$&quot;* \(#,##0.0000\);_(&quot;$&quot;* &quot;-&quot;??_);_(@_)"/>
    <numFmt numFmtId="178" formatCode="&quot;$&quot;#,##0.00;[Red]&quot;$&quot;#,##0.00"/>
    <numFmt numFmtId="179" formatCode="0.0"/>
    <numFmt numFmtId="180" formatCode="&quot;$&quot;#,##0.0;[Red]&quot;$&quot;#,##0.0"/>
    <numFmt numFmtId="181" formatCode="&quot;$&quot;#,##0;[Red]&quot;$&quot;#,##0"/>
    <numFmt numFmtId="182" formatCode="_(&quot;$&quot;* #,##0.00000_);_(&quot;$&quot;* \(#,##0.00000\);_(&quot;$&quot;* &quot;-&quot;??_);_(@_)"/>
    <numFmt numFmtId="183" formatCode="_(&quot;$&quot;* #,##0.000000_);_(&quot;$&quot;* \(#,##0.000000\);_(&quot;$&quot;* &quot;-&quot;??_);_(@_)"/>
    <numFmt numFmtId="184" formatCode="_(&quot;$&quot;* #,##0.0000000_);_(&quot;$&quot;* \(#,##0.0000000\);_(&quot;$&quot;* &quot;-&quot;??_);_(@_)"/>
    <numFmt numFmtId="185" formatCode="_(&quot;$&quot;* #,##0.00000000_);_(&quot;$&quot;* \(#,##0.00000000\);_(&quot;$&quot;* &quot;-&quot;??_);_(@_)"/>
  </numFmts>
  <fonts count="51">
    <font>
      <sz val="11"/>
      <color theme="1"/>
      <name val="Calibri"/>
      <family val="2"/>
    </font>
    <font>
      <sz val="11"/>
      <color indexed="8"/>
      <name val="Calibri"/>
      <family val="2"/>
    </font>
    <font>
      <sz val="18"/>
      <name val="Tw Cen MT Condensed Extra Bold"/>
      <family val="2"/>
    </font>
    <font>
      <sz val="8"/>
      <name val="Calibri"/>
      <family val="2"/>
    </font>
    <font>
      <i/>
      <sz val="8"/>
      <color indexed="10"/>
      <name val="Calibri"/>
      <family val="0"/>
    </font>
    <font>
      <b/>
      <sz val="10"/>
      <name val="Calibri"/>
      <family val="2"/>
    </font>
    <font>
      <sz val="10"/>
      <name val="Calibri"/>
      <family val="2"/>
    </font>
    <font>
      <i/>
      <sz val="10"/>
      <color indexed="8"/>
      <name val="Calibri"/>
      <family val="0"/>
    </font>
    <font>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2"/>
      <name val="Calibri"/>
      <family val="0"/>
    </font>
    <font>
      <sz val="11"/>
      <name val="Calibri"/>
      <family val="2"/>
    </font>
    <font>
      <b/>
      <sz val="12"/>
      <name val="Calibri"/>
      <family val="0"/>
    </font>
    <font>
      <b/>
      <sz val="11"/>
      <name val="Calibri"/>
      <family val="0"/>
    </font>
    <font>
      <sz val="11"/>
      <color indexed="8"/>
      <name val="Book Antiqua"/>
      <family val="0"/>
    </font>
    <font>
      <sz val="12"/>
      <color indexed="63"/>
      <name val="Calibri"/>
      <family val="0"/>
    </font>
    <font>
      <b/>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Book Antiqua"/>
      <family val="0"/>
    </font>
    <font>
      <sz val="10"/>
      <color theme="1"/>
      <name val="Calibri"/>
      <family val="0"/>
    </font>
    <font>
      <sz val="12"/>
      <color theme="1" tint="0.2499800026416778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color indexed="63"/>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thin">
        <color theme="1" tint="0.49998000264167786"/>
      </left>
      <right style="double">
        <color theme="1" tint="0.49998000264167786"/>
      </right>
      <top style="thin">
        <color theme="1" tint="0.49998000264167786"/>
      </top>
      <bottom style="thin">
        <color theme="1" tint="0.49998000264167786"/>
      </bottom>
    </border>
    <border>
      <left style="double">
        <color theme="1" tint="0.49998000264167786"/>
      </left>
      <right style="double">
        <color theme="1" tint="0.49998000264167786"/>
      </right>
      <top>
        <color indexed="63"/>
      </top>
      <bottom style="thin">
        <color theme="1" tint="0.49998000264167786"/>
      </bottom>
    </border>
    <border>
      <left style="double">
        <color theme="1" tint="0.49998000264167786"/>
      </left>
      <right style="double">
        <color theme="1" tint="0.49998000264167786"/>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color indexed="63"/>
      </left>
      <right style="thin">
        <color theme="1" tint="0.49998000264167786"/>
      </right>
      <top>
        <color indexed="63"/>
      </top>
      <bottom style="thin">
        <color theme="1" tint="0.49998000264167786"/>
      </bottom>
    </border>
    <border>
      <left style="double">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color indexed="63"/>
      </bottom>
    </border>
    <border>
      <left>
        <color indexed="63"/>
      </left>
      <right style="thin"/>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color indexed="63"/>
      </left>
      <right style="double">
        <color theme="1" tint="0.49998000264167786"/>
      </right>
      <top style="thin">
        <color theme="1" tint="0.49998000264167786"/>
      </top>
      <bottom>
        <color indexed="63"/>
      </bottom>
    </border>
    <border>
      <left>
        <color indexed="63"/>
      </left>
      <right style="double">
        <color theme="1" tint="0.49998000264167786"/>
      </right>
      <top>
        <color indexed="63"/>
      </top>
      <bottom>
        <color indexed="63"/>
      </bottom>
    </border>
    <border>
      <left>
        <color indexed="63"/>
      </left>
      <right style="double">
        <color theme="1" tint="0.49998000264167786"/>
      </right>
      <top>
        <color indexed="63"/>
      </top>
      <bottom style="thin">
        <color theme="1" tint="0.49998000264167786"/>
      </bottom>
    </border>
    <border>
      <left style="double">
        <color theme="1" tint="0.49998000264167786"/>
      </left>
      <right style="double">
        <color theme="1" tint="0.49998000264167786"/>
      </right>
      <top>
        <color indexed="63"/>
      </top>
      <bottom>
        <color indexed="63"/>
      </bottom>
    </border>
    <border>
      <left style="double">
        <color theme="1" tint="0.49998000264167786"/>
      </left>
      <right style="double">
        <color theme="1" tint="0.49998000264167786"/>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right>
        <color indexed="63"/>
      </right>
      <top style="thin"/>
      <bottom style="thin"/>
    </border>
    <border>
      <left style="double">
        <color theme="1" tint="0.49998000264167786"/>
      </left>
      <right style="double">
        <color theme="1" tint="0.49998000264167786"/>
      </right>
      <top style="thin"/>
      <bottom style="thin"/>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color theme="1" tint="0.49998000264167786"/>
      </right>
      <top>
        <color indexed="63"/>
      </top>
      <bottom style="medium"/>
    </border>
    <border>
      <left style="double">
        <color theme="1" tint="0.49998000264167786"/>
      </left>
      <right style="double">
        <color theme="1" tint="0.49998000264167786"/>
      </right>
      <top style="thin">
        <color theme="1" tint="0.49998000264167786"/>
      </top>
      <bottom style="medium"/>
    </border>
    <border>
      <left>
        <color indexed="63"/>
      </left>
      <right>
        <color indexed="63"/>
      </right>
      <top style="thin"/>
      <bottom style="thin"/>
    </border>
    <border>
      <left>
        <color indexed="63"/>
      </left>
      <right style="thin"/>
      <top style="thin"/>
      <bottom>
        <color indexed="63"/>
      </bottom>
    </border>
    <border>
      <left style="double">
        <color theme="1" tint="0.49998000264167786"/>
      </left>
      <right style="thin"/>
      <top style="thin">
        <color theme="1" tint="0.49998000264167786"/>
      </top>
      <bottom style="thin">
        <color theme="1" tint="0.49998000264167786"/>
      </bottom>
    </border>
    <border>
      <left style="double">
        <color theme="1" tint="0.49998000264167786"/>
      </left>
      <right style="thin"/>
      <top>
        <color indexed="63"/>
      </top>
      <bottom style="thin">
        <color theme="1" tint="0.49998000264167786"/>
      </bottom>
    </border>
    <border>
      <left style="thin"/>
      <right>
        <color indexed="63"/>
      </right>
      <top style="thin">
        <color theme="1" tint="0.49998000264167786"/>
      </top>
      <bottom>
        <color indexed="63"/>
      </bottom>
    </border>
    <border>
      <left style="double">
        <color theme="1" tint="0.49998000264167786"/>
      </left>
      <right style="thin"/>
      <top style="thin">
        <color theme="1" tint="0.49998000264167786"/>
      </top>
      <bottom>
        <color indexed="63"/>
      </bottom>
    </border>
    <border>
      <left>
        <color indexed="63"/>
      </left>
      <right style="thin"/>
      <top style="thin">
        <color theme="1" tint="0.49998000264167786"/>
      </top>
      <bottom style="thin">
        <color theme="1" tint="0.49998000264167786"/>
      </bottom>
    </border>
    <border>
      <left style="thin"/>
      <right>
        <color indexed="63"/>
      </right>
      <top>
        <color indexed="63"/>
      </top>
      <bottom style="thin">
        <color theme="1" tint="0.49998000264167786"/>
      </bottom>
    </border>
    <border>
      <left style="thin"/>
      <right style="thin">
        <color theme="1" tint="0.49998000264167786"/>
      </right>
      <top>
        <color indexed="63"/>
      </top>
      <bottom style="thin">
        <color theme="1" tint="0.49998000264167786"/>
      </bottom>
    </border>
    <border>
      <left style="double">
        <color theme="1" tint="0.49998000264167786"/>
      </left>
      <right style="thin"/>
      <top>
        <color indexed="63"/>
      </top>
      <bottom>
        <color indexed="63"/>
      </bottom>
    </border>
    <border>
      <left>
        <color indexed="63"/>
      </left>
      <right style="thin"/>
      <top>
        <color indexed="63"/>
      </top>
      <bottom style="thin">
        <color theme="1" tint="0.49998000264167786"/>
      </bottom>
    </border>
    <border>
      <left style="thin"/>
      <right style="thin">
        <color theme="1" tint="0.49998000264167786"/>
      </right>
      <top style="thin">
        <color theme="1" tint="0.49998000264167786"/>
      </top>
      <bottom style="thin">
        <color theme="1" tint="0.49998000264167786"/>
      </bottom>
    </border>
    <border>
      <left>
        <color indexed="63"/>
      </left>
      <right style="thin"/>
      <top style="thin">
        <color theme="1" tint="0.49998000264167786"/>
      </top>
      <bottom>
        <color indexed="63"/>
      </bottom>
    </border>
    <border>
      <left style="medium"/>
      <right style="thin"/>
      <top style="medium"/>
      <bottom style="medium"/>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thin">
        <color theme="1" tint="0.49998000264167786"/>
      </top>
      <bottom style="thin">
        <color theme="1" tint="0.49998000264167786"/>
      </bottom>
    </border>
    <border>
      <left>
        <color indexed="63"/>
      </left>
      <right style="double">
        <color theme="1" tint="0.49998000264167786"/>
      </right>
      <top style="thin">
        <color theme="1" tint="0.49998000264167786"/>
      </top>
      <bottom style="thin">
        <color theme="1" tint="0.49998000264167786"/>
      </bottom>
    </border>
    <border>
      <left style="thin"/>
      <right style="thin">
        <color theme="1" tint="0.49998000264167786"/>
      </right>
      <top style="thin">
        <color theme="1" tint="0.49998000264167786"/>
      </top>
      <bottom style="thin"/>
    </border>
    <border>
      <left style="thin">
        <color theme="1" tint="0.49998000264167786"/>
      </left>
      <right style="thin"/>
      <top style="thin">
        <color theme="1" tint="0.49998000264167786"/>
      </top>
      <bottom style="thin"/>
    </border>
    <border>
      <left style="double">
        <color theme="1" tint="0.49998000264167786"/>
      </left>
      <right style="double">
        <color theme="1" tint="0.49998000264167786"/>
      </right>
      <top style="thin"/>
      <bottom style="thin">
        <color theme="1" tint="0.49998000264167786"/>
      </bottom>
    </border>
    <border>
      <left>
        <color indexed="63"/>
      </left>
      <right>
        <color indexed="63"/>
      </right>
      <top>
        <color indexed="63"/>
      </top>
      <bottom style="thin"/>
    </border>
    <border>
      <left style="double">
        <color theme="1" tint="0.49998000264167786"/>
      </left>
      <right style="double">
        <color theme="1" tint="0.49998000264167786"/>
      </right>
      <top style="thin"/>
      <bottom style="medium"/>
    </border>
    <border>
      <left style="double">
        <color theme="1" tint="0.49998000264167786"/>
      </left>
      <right style="medium"/>
      <top style="thin"/>
      <bottom style="medium"/>
    </border>
    <border>
      <left style="medium"/>
      <right style="thin"/>
      <top>
        <color indexed="63"/>
      </top>
      <bottom style="medium"/>
    </border>
    <border>
      <left style="medium"/>
      <right style="thin"/>
      <top style="thin"/>
      <bottom style="thin"/>
    </border>
    <border>
      <left style="thin"/>
      <right style="thin"/>
      <top style="thin"/>
      <bottom>
        <color indexed="63"/>
      </bottom>
    </border>
    <border>
      <left style="double">
        <color theme="1" tint="0.49998000264167786"/>
      </left>
      <right>
        <color indexed="63"/>
      </right>
      <top>
        <color indexed="63"/>
      </top>
      <bottom>
        <color indexed="63"/>
      </bottom>
    </border>
    <border>
      <left style="thin"/>
      <right style="thin"/>
      <top style="thin"/>
      <bottom style="thin"/>
    </border>
    <border>
      <left style="thin"/>
      <right style="thin"/>
      <top style="medium"/>
      <bottom style="medium"/>
    </border>
    <border>
      <left style="thin"/>
      <right style="thin">
        <color theme="1" tint="0.49998000264167786"/>
      </right>
      <top>
        <color indexed="63"/>
      </top>
      <bottom style="thin"/>
    </border>
    <border>
      <left style="thin"/>
      <right style="thin">
        <color theme="1" tint="0.49998000264167786"/>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double">
        <color theme="1" tint="0.49998000264167786"/>
      </right>
      <top style="thin"/>
      <bottom style="medium"/>
    </border>
    <border>
      <left>
        <color indexed="63"/>
      </left>
      <right>
        <color indexed="63"/>
      </right>
      <top>
        <color indexed="63"/>
      </top>
      <bottom style="thin">
        <color theme="1" tint="0.49998000264167786"/>
      </bottom>
    </border>
    <border>
      <left style="double">
        <color theme="1" tint="0.49998000264167786"/>
      </left>
      <right style="thin"/>
      <top style="thin"/>
      <bottom style="thin"/>
    </border>
    <border>
      <left>
        <color indexed="63"/>
      </left>
      <right style="double">
        <color theme="1" tint="0.49998000264167786"/>
      </right>
      <top style="thin"/>
      <bottom style="thin"/>
    </border>
    <border>
      <left style="thin"/>
      <right>
        <color indexed="63"/>
      </right>
      <top style="thin"/>
      <bottom style="thin">
        <color theme="1" tint="0.49998000264167786"/>
      </bottom>
    </border>
    <border>
      <left>
        <color indexed="63"/>
      </left>
      <right>
        <color indexed="63"/>
      </right>
      <top style="thin"/>
      <bottom style="thin">
        <color theme="1" tint="0.49998000264167786"/>
      </bottom>
    </border>
    <border>
      <left>
        <color indexed="63"/>
      </left>
      <right style="double">
        <color theme="1" tint="0.49998000264167786"/>
      </right>
      <top style="thin"/>
      <bottom style="thin">
        <color theme="1" tint="0.49998000264167786"/>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color theme="1" tint="0.49998000264167786"/>
      </left>
      <right style="thin">
        <color theme="1" tint="0.49998000264167786"/>
      </right>
      <top style="thin"/>
      <bottom style="thin"/>
    </border>
    <border>
      <left style="thin"/>
      <right style="thin"/>
      <top style="thin">
        <color theme="1" tint="0.49998000264167786"/>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1">
    <xf numFmtId="0" fontId="0" fillId="0" borderId="0" xfId="0" applyFont="1" applyAlignment="1">
      <alignment/>
    </xf>
    <xf numFmtId="0" fontId="6" fillId="0" borderId="0" xfId="44" applyNumberFormat="1" applyFont="1" applyFill="1" applyBorder="1" applyAlignment="1">
      <alignment/>
    </xf>
    <xf numFmtId="0" fontId="6" fillId="0" borderId="0" xfId="0" applyNumberFormat="1" applyFont="1" applyFill="1" applyBorder="1" applyAlignment="1">
      <alignment/>
    </xf>
    <xf numFmtId="0" fontId="0" fillId="0" borderId="0" xfId="44" applyNumberFormat="1" applyFont="1" applyFill="1" applyBorder="1" applyAlignment="1">
      <alignment/>
    </xf>
    <xf numFmtId="0" fontId="0" fillId="0" borderId="0" xfId="0" applyAlignment="1">
      <alignment/>
    </xf>
    <xf numFmtId="0" fontId="6" fillId="33" borderId="10" xfId="44" applyNumberFormat="1" applyFont="1" applyFill="1" applyBorder="1" applyAlignment="1">
      <alignment horizontal="center"/>
    </xf>
    <xf numFmtId="0" fontId="6" fillId="33" borderId="11" xfId="44" applyNumberFormat="1" applyFont="1" applyFill="1" applyBorder="1" applyAlignment="1">
      <alignment horizontal="center"/>
    </xf>
    <xf numFmtId="0" fontId="6" fillId="0" borderId="0" xfId="44" applyNumberFormat="1" applyFont="1" applyFill="1" applyBorder="1" applyAlignment="1">
      <alignment horizontal="right"/>
    </xf>
    <xf numFmtId="0" fontId="6" fillId="33" borderId="12" xfId="44" applyNumberFormat="1" applyFont="1" applyFill="1" applyBorder="1" applyAlignment="1">
      <alignment horizontal="center"/>
    </xf>
    <xf numFmtId="0" fontId="6" fillId="33" borderId="12" xfId="42" applyNumberFormat="1" applyFont="1" applyFill="1" applyBorder="1" applyAlignment="1">
      <alignment horizontal="center"/>
    </xf>
    <xf numFmtId="0" fontId="6" fillId="33" borderId="13" xfId="44" applyNumberFormat="1" applyFont="1" applyFill="1" applyBorder="1" applyAlignment="1">
      <alignment horizontal="center"/>
    </xf>
    <xf numFmtId="0" fontId="6" fillId="33" borderId="13" xfId="42" applyNumberFormat="1" applyFont="1" applyFill="1" applyBorder="1" applyAlignment="1">
      <alignment horizontal="center"/>
    </xf>
    <xf numFmtId="0" fontId="6" fillId="0" borderId="0" xfId="44" applyNumberFormat="1" applyFont="1" applyFill="1" applyBorder="1" applyAlignment="1">
      <alignment/>
    </xf>
    <xf numFmtId="0" fontId="6" fillId="0" borderId="0" xfId="42" applyNumberFormat="1" applyFont="1" applyFill="1" applyBorder="1" applyAlignment="1">
      <alignment/>
    </xf>
    <xf numFmtId="44" fontId="6" fillId="33" borderId="14" xfId="44" applyFont="1" applyFill="1" applyBorder="1" applyAlignment="1">
      <alignment horizontal="left"/>
    </xf>
    <xf numFmtId="44" fontId="6" fillId="33" borderId="15" xfId="44" applyFont="1" applyFill="1" applyBorder="1" applyAlignment="1">
      <alignment horizontal="left"/>
    </xf>
    <xf numFmtId="172" fontId="6" fillId="33" borderId="15" xfId="44" applyNumberFormat="1" applyFont="1" applyFill="1" applyBorder="1" applyAlignment="1">
      <alignment horizontal="left"/>
    </xf>
    <xf numFmtId="44" fontId="6" fillId="33" borderId="14" xfId="44" applyNumberFormat="1" applyFont="1" applyFill="1" applyBorder="1" applyAlignment="1">
      <alignment horizontal="left"/>
    </xf>
    <xf numFmtId="44" fontId="6" fillId="33" borderId="15" xfId="44" applyNumberFormat="1" applyFont="1" applyFill="1" applyBorder="1" applyAlignment="1">
      <alignment horizontal="left"/>
    </xf>
    <xf numFmtId="173" fontId="6" fillId="33" borderId="15" xfId="44" applyNumberFormat="1" applyFont="1" applyFill="1" applyBorder="1" applyAlignment="1">
      <alignment horizontal="left"/>
    </xf>
    <xf numFmtId="0" fontId="6" fillId="0" borderId="0" xfId="0" applyNumberFormat="1" applyFont="1" applyFill="1" applyBorder="1" applyAlignment="1">
      <alignment/>
    </xf>
    <xf numFmtId="0" fontId="6" fillId="33" borderId="16" xfId="42" applyNumberFormat="1" applyFont="1" applyFill="1" applyBorder="1" applyAlignment="1">
      <alignment horizontal="left" wrapText="1"/>
    </xf>
    <xf numFmtId="0" fontId="6" fillId="33" borderId="17" xfId="44" applyNumberFormat="1" applyFont="1" applyFill="1" applyBorder="1" applyAlignment="1">
      <alignment horizontal="left" wrapText="1"/>
    </xf>
    <xf numFmtId="0" fontId="6" fillId="33" borderId="15" xfId="0" applyNumberFormat="1" applyFont="1" applyFill="1" applyBorder="1" applyAlignment="1">
      <alignment horizontal="center" wrapText="1"/>
    </xf>
    <xf numFmtId="0" fontId="6" fillId="4" borderId="12" xfId="42" applyNumberFormat="1" applyFont="1" applyFill="1" applyBorder="1" applyAlignment="1" applyProtection="1">
      <alignment horizontal="center" wrapText="1"/>
      <protection/>
    </xf>
    <xf numFmtId="172" fontId="6" fillId="0" borderId="0" xfId="44" applyNumberFormat="1" applyFont="1" applyFill="1" applyBorder="1" applyAlignment="1">
      <alignment horizontal="left"/>
    </xf>
    <xf numFmtId="44" fontId="6" fillId="0" borderId="0" xfId="44" applyNumberFormat="1" applyFont="1" applyFill="1" applyBorder="1" applyAlignment="1">
      <alignment horizontal="left"/>
    </xf>
    <xf numFmtId="0" fontId="6" fillId="4" borderId="18" xfId="0" applyNumberFormat="1" applyFont="1" applyFill="1" applyBorder="1" applyAlignment="1">
      <alignment horizontal="center" wrapText="1"/>
    </xf>
    <xf numFmtId="172" fontId="6" fillId="33" borderId="18" xfId="44" applyNumberFormat="1" applyFont="1" applyFill="1" applyBorder="1" applyAlignment="1">
      <alignment horizontal="left"/>
    </xf>
    <xf numFmtId="44" fontId="6" fillId="0" borderId="19" xfId="44" applyNumberFormat="1" applyFont="1" applyFill="1" applyBorder="1" applyAlignment="1">
      <alignment horizontal="left"/>
    </xf>
    <xf numFmtId="0" fontId="25" fillId="0" borderId="0" xfId="44" applyNumberFormat="1" applyFont="1" applyFill="1" applyBorder="1" applyAlignment="1">
      <alignment horizontal="right"/>
    </xf>
    <xf numFmtId="172" fontId="25" fillId="0" borderId="0" xfId="44" applyNumberFormat="1" applyFont="1" applyFill="1" applyBorder="1" applyAlignment="1">
      <alignment horizontal="left"/>
    </xf>
    <xf numFmtId="0" fontId="6" fillId="4" borderId="12" xfId="44" applyNumberFormat="1" applyFont="1" applyFill="1" applyBorder="1" applyAlignment="1" applyProtection="1">
      <alignment horizontal="center" wrapText="1"/>
      <protection/>
    </xf>
    <xf numFmtId="14" fontId="26" fillId="33" borderId="20" xfId="0" applyNumberFormat="1" applyFont="1" applyFill="1" applyBorder="1" applyAlignment="1">
      <alignment horizontal="left"/>
    </xf>
    <xf numFmtId="0" fontId="6" fillId="4" borderId="12" xfId="44" applyNumberFormat="1" applyFont="1" applyFill="1" applyBorder="1" applyAlignment="1" applyProtection="1">
      <alignment horizontal="center"/>
      <protection locked="0"/>
    </xf>
    <xf numFmtId="0" fontId="6" fillId="33" borderId="21" xfId="44" applyNumberFormat="1" applyFont="1" applyFill="1" applyBorder="1" applyAlignment="1">
      <alignment horizontal="center"/>
    </xf>
    <xf numFmtId="0" fontId="6" fillId="33" borderId="11" xfId="42" applyNumberFormat="1" applyFont="1" applyFill="1" applyBorder="1" applyAlignment="1">
      <alignment horizontal="center"/>
    </xf>
    <xf numFmtId="0" fontId="6" fillId="33" borderId="21" xfId="42" applyNumberFormat="1" applyFont="1" applyFill="1" applyBorder="1" applyAlignment="1">
      <alignment horizontal="center"/>
    </xf>
    <xf numFmtId="0" fontId="6" fillId="4" borderId="12" xfId="44" applyNumberFormat="1" applyFont="1" applyFill="1" applyBorder="1" applyAlignment="1" applyProtection="1">
      <alignment horizontal="center"/>
      <protection/>
    </xf>
    <xf numFmtId="0" fontId="6" fillId="33" borderId="22" xfId="44" applyNumberFormat="1" applyFont="1" applyFill="1" applyBorder="1" applyAlignment="1">
      <alignment horizontal="center"/>
    </xf>
    <xf numFmtId="0" fontId="6" fillId="4" borderId="12" xfId="0" applyNumberFormat="1" applyFont="1" applyFill="1" applyBorder="1" applyAlignment="1" applyProtection="1">
      <alignment horizontal="center" wrapText="1"/>
      <protection locked="0"/>
    </xf>
    <xf numFmtId="0" fontId="6" fillId="4" borderId="15" xfId="0" applyNumberFormat="1" applyFont="1" applyFill="1" applyBorder="1" applyAlignment="1">
      <alignment horizontal="center" wrapText="1"/>
    </xf>
    <xf numFmtId="0" fontId="46" fillId="0" borderId="0" xfId="0" applyFont="1" applyAlignment="1">
      <alignment/>
    </xf>
    <xf numFmtId="0" fontId="6" fillId="34" borderId="0" xfId="0" applyNumberFormat="1" applyFont="1" applyFill="1" applyBorder="1" applyAlignment="1">
      <alignment/>
    </xf>
    <xf numFmtId="0" fontId="6" fillId="34" borderId="0" xfId="44" applyNumberFormat="1" applyFont="1" applyFill="1" applyBorder="1" applyAlignment="1">
      <alignment horizontal="right"/>
    </xf>
    <xf numFmtId="0" fontId="6" fillId="34" borderId="23" xfId="44" applyNumberFormat="1" applyFont="1" applyFill="1" applyBorder="1" applyAlignment="1">
      <alignment horizontal="right"/>
    </xf>
    <xf numFmtId="44" fontId="6" fillId="34" borderId="15" xfId="44" applyFont="1" applyFill="1" applyBorder="1" applyAlignment="1">
      <alignment horizontal="left"/>
    </xf>
    <xf numFmtId="0" fontId="6" fillId="34" borderId="24" xfId="44" applyNumberFormat="1" applyFont="1" applyFill="1" applyBorder="1" applyAlignment="1">
      <alignment horizontal="right"/>
    </xf>
    <xf numFmtId="44" fontId="6" fillId="34" borderId="25" xfId="44" applyFont="1" applyFill="1" applyBorder="1" applyAlignment="1">
      <alignment horizontal="left"/>
    </xf>
    <xf numFmtId="44" fontId="6" fillId="34" borderId="14" xfId="44" applyFont="1" applyFill="1" applyBorder="1" applyAlignment="1">
      <alignment horizontal="left"/>
    </xf>
    <xf numFmtId="173" fontId="6" fillId="34" borderId="14" xfId="44" applyNumberFormat="1" applyFont="1" applyFill="1" applyBorder="1" applyAlignment="1">
      <alignment horizontal="left"/>
    </xf>
    <xf numFmtId="44" fontId="6" fillId="34" borderId="26" xfId="44" applyNumberFormat="1" applyFont="1" applyFill="1" applyBorder="1" applyAlignment="1">
      <alignment horizontal="left"/>
    </xf>
    <xf numFmtId="0" fontId="6" fillId="4" borderId="15" xfId="0" applyNumberFormat="1" applyFont="1" applyFill="1" applyBorder="1" applyAlignment="1">
      <alignment horizontal="center" wrapText="1"/>
    </xf>
    <xf numFmtId="0" fontId="6" fillId="4" borderId="16" xfId="44" applyNumberFormat="1" applyFont="1" applyFill="1" applyBorder="1" applyAlignment="1" applyProtection="1">
      <alignment horizontal="center"/>
      <protection locked="0"/>
    </xf>
    <xf numFmtId="44" fontId="6" fillId="33" borderId="27" xfId="44" applyNumberFormat="1" applyFont="1" applyFill="1" applyBorder="1" applyAlignment="1">
      <alignment horizontal="left"/>
    </xf>
    <xf numFmtId="0" fontId="6" fillId="33" borderId="28" xfId="42" applyNumberFormat="1" applyFont="1" applyFill="1" applyBorder="1" applyAlignment="1">
      <alignment horizontal="left" wrapText="1"/>
    </xf>
    <xf numFmtId="44" fontId="6" fillId="2" borderId="14" xfId="44" applyNumberFormat="1" applyFont="1" applyFill="1" applyBorder="1" applyAlignment="1">
      <alignment horizontal="left"/>
    </xf>
    <xf numFmtId="44" fontId="6" fillId="5" borderId="15" xfId="44" applyNumberFormat="1" applyFont="1" applyFill="1" applyBorder="1" applyAlignment="1">
      <alignment horizontal="left"/>
    </xf>
    <xf numFmtId="44" fontId="6" fillId="3" borderId="27" xfId="44" applyNumberFormat="1" applyFont="1" applyFill="1" applyBorder="1" applyAlignment="1">
      <alignment horizontal="left"/>
    </xf>
    <xf numFmtId="0" fontId="6" fillId="2" borderId="29" xfId="0" applyNumberFormat="1" applyFont="1" applyFill="1" applyBorder="1" applyAlignment="1">
      <alignment horizontal="right"/>
    </xf>
    <xf numFmtId="0" fontId="6" fillId="5" borderId="29" xfId="0" applyNumberFormat="1" applyFont="1" applyFill="1" applyBorder="1" applyAlignment="1">
      <alignment horizontal="right"/>
    </xf>
    <xf numFmtId="0" fontId="6" fillId="3" borderId="29" xfId="0" applyNumberFormat="1" applyFont="1" applyFill="1" applyBorder="1" applyAlignment="1">
      <alignment horizontal="right"/>
    </xf>
    <xf numFmtId="44" fontId="5" fillId="34" borderId="30" xfId="44" applyNumberFormat="1" applyFont="1" applyFill="1" applyBorder="1" applyAlignment="1">
      <alignment horizontal="left"/>
    </xf>
    <xf numFmtId="172" fontId="27" fillId="16" borderId="31" xfId="44" applyNumberFormat="1" applyFont="1" applyFill="1" applyBorder="1" applyAlignment="1">
      <alignment horizontal="center"/>
    </xf>
    <xf numFmtId="172" fontId="5" fillId="34" borderId="30" xfId="44" applyNumberFormat="1" applyFont="1" applyFill="1" applyBorder="1" applyAlignment="1">
      <alignment horizontal="left"/>
    </xf>
    <xf numFmtId="0" fontId="0" fillId="0" borderId="32" xfId="0" applyNumberFormat="1" applyFill="1" applyBorder="1" applyAlignment="1">
      <alignment/>
    </xf>
    <xf numFmtId="0" fontId="6" fillId="0" borderId="33" xfId="44" applyNumberFormat="1" applyFont="1" applyFill="1" applyBorder="1" applyAlignment="1">
      <alignment horizontal="left" wrapText="1"/>
    </xf>
    <xf numFmtId="0" fontId="6" fillId="0" borderId="34" xfId="0" applyNumberFormat="1" applyFont="1" applyFill="1" applyBorder="1" applyAlignment="1">
      <alignment/>
    </xf>
    <xf numFmtId="0" fontId="6" fillId="0" borderId="35" xfId="42" applyNumberFormat="1" applyFont="1" applyFill="1" applyBorder="1" applyAlignment="1">
      <alignment/>
    </xf>
    <xf numFmtId="172" fontId="6" fillId="0" borderId="35" xfId="42" applyNumberFormat="1" applyFont="1" applyFill="1" applyBorder="1" applyAlignment="1">
      <alignment horizontal="left"/>
    </xf>
    <xf numFmtId="0" fontId="27" fillId="16" borderId="36" xfId="42" applyNumberFormat="1" applyFont="1" applyFill="1" applyBorder="1" applyAlignment="1">
      <alignment horizontal="center"/>
    </xf>
    <xf numFmtId="0" fontId="5" fillId="16" borderId="37" xfId="0" applyNumberFormat="1" applyFont="1" applyFill="1" applyBorder="1" applyAlignment="1">
      <alignment/>
    </xf>
    <xf numFmtId="0" fontId="5" fillId="16" borderId="38" xfId="0" applyNumberFormat="1" applyFont="1" applyFill="1" applyBorder="1" applyAlignment="1">
      <alignment/>
    </xf>
    <xf numFmtId="0" fontId="5" fillId="16" borderId="38" xfId="42" applyNumberFormat="1" applyFont="1" applyFill="1" applyBorder="1" applyAlignment="1">
      <alignment/>
    </xf>
    <xf numFmtId="0" fontId="27" fillId="16" borderId="39" xfId="44" applyNumberFormat="1" applyFont="1" applyFill="1" applyBorder="1" applyAlignment="1">
      <alignment horizontal="right"/>
    </xf>
    <xf numFmtId="172" fontId="27" fillId="16" borderId="40" xfId="44" applyNumberFormat="1" applyFont="1" applyFill="1" applyBorder="1" applyAlignment="1">
      <alignment horizontal="left"/>
    </xf>
    <xf numFmtId="175" fontId="26" fillId="33" borderId="41" xfId="44" applyNumberFormat="1" applyFont="1" applyFill="1" applyBorder="1" applyAlignment="1">
      <alignment vertical="top"/>
    </xf>
    <xf numFmtId="175" fontId="26" fillId="33" borderId="20" xfId="44" applyNumberFormat="1" applyFont="1" applyFill="1" applyBorder="1" applyAlignment="1">
      <alignment vertical="top"/>
    </xf>
    <xf numFmtId="0" fontId="26" fillId="33" borderId="29" xfId="0" applyNumberFormat="1" applyFont="1" applyFill="1" applyBorder="1" applyAlignment="1">
      <alignment horizontal="left"/>
    </xf>
    <xf numFmtId="0" fontId="28" fillId="33" borderId="41" xfId="0" applyNumberFormat="1" applyFont="1" applyFill="1" applyBorder="1" applyAlignment="1">
      <alignment horizontal="left"/>
    </xf>
    <xf numFmtId="0" fontId="28" fillId="33" borderId="20" xfId="0" applyNumberFormat="1" applyFont="1" applyFill="1" applyBorder="1" applyAlignment="1">
      <alignment horizontal="left"/>
    </xf>
    <xf numFmtId="0" fontId="26" fillId="33" borderId="29" xfId="0" applyNumberFormat="1" applyFont="1" applyFill="1" applyBorder="1" applyAlignment="1">
      <alignment horizontal="left" vertical="top"/>
    </xf>
    <xf numFmtId="0" fontId="5" fillId="33" borderId="42" xfId="0" applyNumberFormat="1" applyFont="1" applyFill="1" applyBorder="1" applyAlignment="1">
      <alignment horizontal="center"/>
    </xf>
    <xf numFmtId="0" fontId="6" fillId="4" borderId="43" xfId="0" applyNumberFormat="1" applyFont="1" applyFill="1" applyBorder="1" applyAlignment="1" applyProtection="1">
      <alignment horizontal="center" wrapText="1"/>
      <protection locked="0"/>
    </xf>
    <xf numFmtId="0" fontId="6" fillId="33" borderId="32" xfId="0" applyNumberFormat="1" applyFont="1" applyFill="1" applyBorder="1" applyAlignment="1">
      <alignment horizontal="right"/>
    </xf>
    <xf numFmtId="0" fontId="6" fillId="33" borderId="44" xfId="44" applyNumberFormat="1" applyFont="1" applyFill="1" applyBorder="1" applyAlignment="1">
      <alignment horizontal="left" wrapText="1"/>
    </xf>
    <xf numFmtId="0" fontId="6" fillId="33" borderId="43" xfId="42" applyNumberFormat="1" applyFont="1" applyFill="1" applyBorder="1" applyAlignment="1">
      <alignment horizontal="left" wrapText="1"/>
    </xf>
    <xf numFmtId="0" fontId="0" fillId="0" borderId="0" xfId="0" applyBorder="1" applyAlignment="1">
      <alignment/>
    </xf>
    <xf numFmtId="0" fontId="6" fillId="33" borderId="43" xfId="44" applyNumberFormat="1" applyFont="1" applyFill="1" applyBorder="1" applyAlignment="1">
      <alignment horizontal="left" wrapText="1"/>
    </xf>
    <xf numFmtId="0" fontId="6" fillId="34" borderId="45" xfId="0" applyNumberFormat="1" applyFont="1" applyFill="1" applyBorder="1" applyAlignment="1">
      <alignment/>
    </xf>
    <xf numFmtId="0" fontId="6" fillId="34" borderId="46" xfId="44" applyNumberFormat="1" applyFont="1" applyFill="1" applyBorder="1" applyAlignment="1">
      <alignment horizontal="left"/>
    </xf>
    <xf numFmtId="0" fontId="6" fillId="4" borderId="47" xfId="44" applyNumberFormat="1" applyFont="1" applyFill="1" applyBorder="1" applyAlignment="1" applyProtection="1">
      <alignment horizontal="center" wrapText="1"/>
      <protection locked="0"/>
    </xf>
    <xf numFmtId="0" fontId="6" fillId="33" borderId="48" xfId="0" applyNumberFormat="1" applyFont="1" applyFill="1" applyBorder="1" applyAlignment="1">
      <alignment horizontal="right"/>
    </xf>
    <xf numFmtId="0" fontId="6" fillId="33" borderId="47" xfId="42" applyNumberFormat="1" applyFont="1" applyFill="1" applyBorder="1" applyAlignment="1">
      <alignment horizontal="left" wrapText="1"/>
    </xf>
    <xf numFmtId="0" fontId="6" fillId="34" borderId="32" xfId="0" applyNumberFormat="1" applyFont="1" applyFill="1" applyBorder="1" applyAlignment="1">
      <alignment/>
    </xf>
    <xf numFmtId="0" fontId="6" fillId="4" borderId="47" xfId="42" applyNumberFormat="1" applyFont="1" applyFill="1" applyBorder="1" applyAlignment="1" applyProtection="1">
      <alignment horizontal="center"/>
      <protection locked="0"/>
    </xf>
    <xf numFmtId="0" fontId="6" fillId="33" borderId="49" xfId="0" applyNumberFormat="1" applyFont="1" applyFill="1" applyBorder="1" applyAlignment="1">
      <alignment horizontal="right"/>
    </xf>
    <xf numFmtId="0" fontId="6" fillId="34" borderId="50" xfId="44" applyNumberFormat="1" applyFont="1" applyFill="1" applyBorder="1" applyAlignment="1">
      <alignment horizontal="left"/>
    </xf>
    <xf numFmtId="0" fontId="6" fillId="4" borderId="47" xfId="44" applyNumberFormat="1" applyFont="1" applyFill="1" applyBorder="1" applyAlignment="1" applyProtection="1">
      <alignment horizontal="center"/>
      <protection locked="0"/>
    </xf>
    <xf numFmtId="0" fontId="6" fillId="33" borderId="51" xfId="44" applyNumberFormat="1" applyFont="1" applyFill="1" applyBorder="1" applyAlignment="1">
      <alignment horizontal="left"/>
    </xf>
    <xf numFmtId="0" fontId="6" fillId="33" borderId="47" xfId="42" applyNumberFormat="1" applyFont="1" applyFill="1" applyBorder="1" applyAlignment="1">
      <alignment horizontal="left"/>
    </xf>
    <xf numFmtId="0" fontId="6" fillId="0" borderId="52" xfId="0" applyNumberFormat="1" applyFont="1" applyFill="1" applyBorder="1" applyAlignment="1">
      <alignment horizontal="right"/>
    </xf>
    <xf numFmtId="0" fontId="6" fillId="33" borderId="47" xfId="44" applyNumberFormat="1" applyFont="1" applyFill="1" applyBorder="1" applyAlignment="1">
      <alignment horizontal="left" wrapText="1"/>
    </xf>
    <xf numFmtId="0" fontId="6" fillId="34" borderId="50" xfId="44" applyNumberFormat="1" applyFont="1" applyFill="1" applyBorder="1" applyAlignment="1">
      <alignment horizontal="left" wrapText="1"/>
    </xf>
    <xf numFmtId="0" fontId="6" fillId="4" borderId="53" xfId="44" applyNumberFormat="1" applyFont="1" applyFill="1" applyBorder="1" applyAlignment="1" applyProtection="1">
      <alignment horizontal="center"/>
      <protection locked="0"/>
    </xf>
    <xf numFmtId="172" fontId="28" fillId="35" borderId="54" xfId="44" applyNumberFormat="1" applyFont="1" applyFill="1" applyBorder="1" applyAlignment="1">
      <alignment/>
    </xf>
    <xf numFmtId="0" fontId="6" fillId="4" borderId="33" xfId="44" applyNumberFormat="1" applyFont="1" applyFill="1" applyBorder="1" applyAlignment="1" applyProtection="1">
      <alignment horizontal="center"/>
      <protection locked="0"/>
    </xf>
    <xf numFmtId="0" fontId="6" fillId="0" borderId="33" xfId="42" applyNumberFormat="1" applyFont="1" applyFill="1" applyBorder="1" applyAlignment="1">
      <alignment/>
    </xf>
    <xf numFmtId="0" fontId="6" fillId="4" borderId="43" xfId="44" applyNumberFormat="1" applyFont="1" applyFill="1" applyBorder="1" applyAlignment="1">
      <alignment horizontal="center"/>
    </xf>
    <xf numFmtId="172" fontId="6" fillId="33" borderId="43" xfId="44" applyNumberFormat="1" applyFont="1" applyFill="1" applyBorder="1" applyAlignment="1">
      <alignment/>
    </xf>
    <xf numFmtId="172" fontId="5" fillId="16" borderId="55" xfId="44" applyNumberFormat="1" applyFont="1" applyFill="1" applyBorder="1" applyAlignment="1">
      <alignment/>
    </xf>
    <xf numFmtId="44" fontId="28" fillId="35" borderId="56" xfId="44" applyNumberFormat="1" applyFont="1" applyFill="1" applyBorder="1" applyAlignment="1">
      <alignment/>
    </xf>
    <xf numFmtId="172" fontId="28" fillId="35" borderId="57" xfId="44" applyNumberFormat="1" applyFont="1" applyFill="1" applyBorder="1" applyAlignment="1">
      <alignment/>
    </xf>
    <xf numFmtId="0" fontId="0" fillId="0" borderId="0" xfId="0" applyFill="1" applyBorder="1" applyAlignment="1">
      <alignment/>
    </xf>
    <xf numFmtId="0" fontId="27" fillId="0" borderId="0" xfId="0" applyNumberFormat="1" applyFont="1" applyFill="1" applyBorder="1" applyAlignment="1">
      <alignment/>
    </xf>
    <xf numFmtId="44" fontId="25" fillId="0" borderId="0" xfId="44" applyNumberFormat="1" applyFont="1" applyFill="1" applyBorder="1" applyAlignment="1">
      <alignment horizontal="left"/>
    </xf>
    <xf numFmtId="172" fontId="27" fillId="0" borderId="0" xfId="44" applyNumberFormat="1" applyFont="1" applyFill="1" applyBorder="1" applyAlignment="1">
      <alignment horizontal="center"/>
    </xf>
    <xf numFmtId="172" fontId="25" fillId="16" borderId="40" xfId="44" applyNumberFormat="1" applyFont="1" applyFill="1" applyBorder="1" applyAlignment="1">
      <alignment horizontal="left"/>
    </xf>
    <xf numFmtId="0" fontId="5" fillId="4" borderId="58" xfId="0" applyNumberFormat="1" applyFont="1" applyFill="1" applyBorder="1" applyAlignment="1" applyProtection="1">
      <alignment horizontal="left"/>
      <protection locked="0"/>
    </xf>
    <xf numFmtId="0" fontId="5" fillId="4" borderId="58" xfId="0" applyNumberFormat="1" applyFont="1" applyFill="1" applyBorder="1" applyAlignment="1" applyProtection="1">
      <alignment horizontal="left"/>
      <protection/>
    </xf>
    <xf numFmtId="0" fontId="5" fillId="4" borderId="58" xfId="0" applyNumberFormat="1" applyFont="1" applyFill="1" applyBorder="1" applyAlignment="1" applyProtection="1">
      <alignment horizontal="left" wrapText="1"/>
      <protection/>
    </xf>
    <xf numFmtId="0" fontId="5" fillId="4" borderId="58" xfId="0" applyNumberFormat="1" applyFont="1" applyFill="1" applyBorder="1" applyAlignment="1" applyProtection="1">
      <alignment horizontal="left" wrapText="1"/>
      <protection locked="0"/>
    </xf>
    <xf numFmtId="0" fontId="6" fillId="4" borderId="59" xfId="0" applyNumberFormat="1" applyFont="1" applyFill="1" applyBorder="1" applyAlignment="1">
      <alignment horizontal="center" wrapText="1"/>
    </xf>
    <xf numFmtId="0" fontId="6" fillId="4" borderId="60" xfId="0" applyNumberFormat="1" applyFont="1" applyFill="1" applyBorder="1" applyAlignment="1" applyProtection="1">
      <alignment horizontal="center" wrapText="1"/>
      <protection locked="0"/>
    </xf>
    <xf numFmtId="0" fontId="5" fillId="4" borderId="61" xfId="0" applyNumberFormat="1" applyFont="1" applyFill="1" applyBorder="1" applyAlignment="1" applyProtection="1">
      <alignment horizontal="right" wrapText="1"/>
      <protection locked="0"/>
    </xf>
    <xf numFmtId="0" fontId="27" fillId="33" borderId="62" xfId="0" applyNumberFormat="1" applyFont="1" applyFill="1" applyBorder="1" applyAlignment="1">
      <alignment horizontal="center" wrapText="1"/>
    </xf>
    <xf numFmtId="0" fontId="48" fillId="0" borderId="41" xfId="0" applyFont="1" applyBorder="1" applyAlignment="1">
      <alignment horizontal="left"/>
    </xf>
    <xf numFmtId="0" fontId="0" fillId="0" borderId="63" xfId="0" applyBorder="1" applyAlignment="1">
      <alignment/>
    </xf>
    <xf numFmtId="0" fontId="0" fillId="10" borderId="63" xfId="0" applyFill="1" applyBorder="1" applyAlignment="1">
      <alignment/>
    </xf>
    <xf numFmtId="44" fontId="0" fillId="10" borderId="63" xfId="44" applyFont="1" applyFill="1" applyBorder="1" applyAlignment="1">
      <alignment/>
    </xf>
    <xf numFmtId="172" fontId="25" fillId="16" borderId="64" xfId="44" applyNumberFormat="1" applyFont="1" applyFill="1" applyBorder="1" applyAlignment="1">
      <alignment horizontal="left"/>
    </xf>
    <xf numFmtId="172" fontId="25" fillId="16" borderId="65" xfId="44" applyNumberFormat="1" applyFont="1" applyFill="1" applyBorder="1" applyAlignment="1">
      <alignment horizontal="left"/>
    </xf>
    <xf numFmtId="172" fontId="27" fillId="16" borderId="66" xfId="44" applyNumberFormat="1" applyFont="1" applyFill="1" applyBorder="1" applyAlignment="1">
      <alignment horizontal="center"/>
    </xf>
    <xf numFmtId="172" fontId="5" fillId="34" borderId="67" xfId="44" applyNumberFormat="1" applyFont="1" applyFill="1" applyBorder="1" applyAlignment="1">
      <alignment/>
    </xf>
    <xf numFmtId="44" fontId="6" fillId="33" borderId="22" xfId="44" applyFont="1" applyFill="1" applyBorder="1" applyAlignment="1">
      <alignment horizontal="center"/>
    </xf>
    <xf numFmtId="44" fontId="6" fillId="33" borderId="21" xfId="44" applyFont="1" applyFill="1" applyBorder="1" applyAlignment="1">
      <alignment horizontal="center"/>
    </xf>
    <xf numFmtId="0" fontId="5" fillId="0" borderId="68" xfId="44" applyNumberFormat="1" applyFont="1" applyFill="1" applyBorder="1" applyAlignment="1">
      <alignment horizontal="center" wrapText="1"/>
    </xf>
    <xf numFmtId="172" fontId="6" fillId="33" borderId="24" xfId="44" applyNumberFormat="1" applyFont="1" applyFill="1" applyBorder="1" applyAlignment="1">
      <alignment horizontal="left"/>
    </xf>
    <xf numFmtId="172" fontId="6" fillId="33" borderId="26" xfId="44" applyNumberFormat="1" applyFont="1" applyFill="1" applyBorder="1" applyAlignment="1">
      <alignment horizontal="left"/>
    </xf>
    <xf numFmtId="172" fontId="6" fillId="33" borderId="69" xfId="44" applyNumberFormat="1" applyFont="1" applyFill="1" applyBorder="1" applyAlignment="1">
      <alignment horizontal="left"/>
    </xf>
    <xf numFmtId="172" fontId="6" fillId="33" borderId="20" xfId="44" applyNumberFormat="1" applyFont="1" applyFill="1" applyBorder="1" applyAlignment="1">
      <alignment horizontal="left"/>
    </xf>
    <xf numFmtId="172" fontId="6" fillId="33" borderId="70" xfId="44" applyNumberFormat="1" applyFont="1" applyFill="1" applyBorder="1" applyAlignment="1">
      <alignment horizontal="left"/>
    </xf>
    <xf numFmtId="172" fontId="28" fillId="35" borderId="71" xfId="44" applyNumberFormat="1" applyFont="1" applyFill="1" applyBorder="1" applyAlignment="1">
      <alignment/>
    </xf>
    <xf numFmtId="172" fontId="6" fillId="33" borderId="32" xfId="0" applyNumberFormat="1" applyFont="1" applyFill="1" applyBorder="1" applyAlignment="1">
      <alignment horizontal="right"/>
    </xf>
    <xf numFmtId="172" fontId="6" fillId="33" borderId="22" xfId="44" applyNumberFormat="1" applyFont="1" applyFill="1" applyBorder="1" applyAlignment="1">
      <alignment horizontal="center"/>
    </xf>
    <xf numFmtId="172" fontId="6" fillId="33" borderId="14" xfId="44" applyNumberFormat="1" applyFont="1" applyFill="1" applyBorder="1" applyAlignment="1">
      <alignment horizontal="left"/>
    </xf>
    <xf numFmtId="172" fontId="6" fillId="33" borderId="21" xfId="44" applyNumberFormat="1" applyFont="1" applyFill="1" applyBorder="1" applyAlignment="1">
      <alignment horizontal="center"/>
    </xf>
    <xf numFmtId="172" fontId="0" fillId="0" borderId="0" xfId="0" applyNumberFormat="1" applyBorder="1" applyAlignment="1">
      <alignment/>
    </xf>
    <xf numFmtId="172" fontId="6" fillId="34" borderId="45" xfId="0" applyNumberFormat="1" applyFont="1" applyFill="1" applyBorder="1" applyAlignment="1">
      <alignment/>
    </xf>
    <xf numFmtId="172" fontId="6" fillId="34" borderId="0" xfId="0" applyNumberFormat="1" applyFont="1" applyFill="1" applyBorder="1" applyAlignment="1">
      <alignment/>
    </xf>
    <xf numFmtId="172" fontId="6" fillId="34" borderId="0" xfId="44" applyNumberFormat="1" applyFont="1" applyFill="1" applyBorder="1" applyAlignment="1">
      <alignment horizontal="right"/>
    </xf>
    <xf numFmtId="172" fontId="6" fillId="34" borderId="23" xfId="44" applyNumberFormat="1" applyFont="1" applyFill="1" applyBorder="1" applyAlignment="1">
      <alignment horizontal="right"/>
    </xf>
    <xf numFmtId="172" fontId="6" fillId="34" borderId="15" xfId="44" applyNumberFormat="1" applyFont="1" applyFill="1" applyBorder="1" applyAlignment="1">
      <alignment horizontal="left"/>
    </xf>
    <xf numFmtId="172" fontId="5" fillId="4" borderId="58" xfId="0" applyNumberFormat="1" applyFont="1" applyFill="1" applyBorder="1" applyAlignment="1" applyProtection="1">
      <alignment horizontal="left"/>
      <protection/>
    </xf>
    <xf numFmtId="172" fontId="6" fillId="4" borderId="12" xfId="44" applyNumberFormat="1" applyFont="1" applyFill="1" applyBorder="1" applyAlignment="1" applyProtection="1">
      <alignment horizontal="center" wrapText="1"/>
      <protection/>
    </xf>
    <xf numFmtId="172" fontId="6" fillId="4" borderId="12" xfId="44" applyNumberFormat="1" applyFont="1" applyFill="1" applyBorder="1" applyAlignment="1" applyProtection="1">
      <alignment horizontal="center"/>
      <protection/>
    </xf>
    <xf numFmtId="172" fontId="6" fillId="4" borderId="15" xfId="0" applyNumberFormat="1" applyFont="1" applyFill="1" applyBorder="1" applyAlignment="1">
      <alignment horizontal="center" wrapText="1"/>
    </xf>
    <xf numFmtId="172" fontId="6" fillId="33" borderId="48" xfId="0" applyNumberFormat="1" applyFont="1" applyFill="1" applyBorder="1" applyAlignment="1">
      <alignment horizontal="right"/>
    </xf>
    <xf numFmtId="172" fontId="6" fillId="34" borderId="32" xfId="0" applyNumberFormat="1" applyFont="1" applyFill="1" applyBorder="1" applyAlignment="1">
      <alignment/>
    </xf>
    <xf numFmtId="172" fontId="6" fillId="34" borderId="24" xfId="44" applyNumberFormat="1" applyFont="1" applyFill="1" applyBorder="1" applyAlignment="1">
      <alignment horizontal="right"/>
    </xf>
    <xf numFmtId="172" fontId="6" fillId="34" borderId="25" xfId="44" applyNumberFormat="1" applyFont="1" applyFill="1" applyBorder="1" applyAlignment="1">
      <alignment horizontal="left"/>
    </xf>
    <xf numFmtId="172" fontId="6" fillId="34" borderId="14" xfId="44" applyNumberFormat="1" applyFont="1" applyFill="1" applyBorder="1" applyAlignment="1">
      <alignment horizontal="left"/>
    </xf>
    <xf numFmtId="172" fontId="6" fillId="4" borderId="12" xfId="42" applyNumberFormat="1" applyFont="1" applyFill="1" applyBorder="1" applyAlignment="1" applyProtection="1">
      <alignment horizontal="center" wrapText="1"/>
      <protection/>
    </xf>
    <xf numFmtId="172" fontId="6" fillId="33" borderId="49" xfId="0" applyNumberFormat="1" applyFont="1" applyFill="1" applyBorder="1" applyAlignment="1">
      <alignment horizontal="right"/>
    </xf>
    <xf numFmtId="172" fontId="5" fillId="4" borderId="58" xfId="0" applyNumberFormat="1" applyFont="1" applyFill="1" applyBorder="1" applyAlignment="1" applyProtection="1">
      <alignment horizontal="left" wrapText="1"/>
      <protection/>
    </xf>
    <xf numFmtId="172" fontId="6" fillId="33" borderId="72" xfId="0" applyNumberFormat="1" applyFont="1" applyFill="1" applyBorder="1" applyAlignment="1">
      <alignment horizontal="right"/>
    </xf>
    <xf numFmtId="172" fontId="6" fillId="33" borderId="73" xfId="0" applyNumberFormat="1" applyFont="1" applyFill="1" applyBorder="1" applyAlignment="1">
      <alignment horizontal="right"/>
    </xf>
    <xf numFmtId="172" fontId="5" fillId="4" borderId="58" xfId="0" applyNumberFormat="1" applyFont="1" applyFill="1" applyBorder="1" applyAlignment="1" applyProtection="1">
      <alignment horizontal="left" wrapText="1"/>
      <protection locked="0"/>
    </xf>
    <xf numFmtId="172" fontId="6" fillId="4" borderId="12" xfId="44" applyNumberFormat="1" applyFont="1" applyFill="1" applyBorder="1" applyAlignment="1" applyProtection="1">
      <alignment horizontal="center"/>
      <protection locked="0"/>
    </xf>
    <xf numFmtId="172" fontId="6" fillId="0" borderId="52" xfId="0" applyNumberFormat="1" applyFont="1" applyFill="1" applyBorder="1" applyAlignment="1">
      <alignment horizontal="right"/>
    </xf>
    <xf numFmtId="172" fontId="0" fillId="0" borderId="0" xfId="0" applyNumberFormat="1" applyAlignment="1">
      <alignment/>
    </xf>
    <xf numFmtId="172" fontId="6" fillId="34" borderId="26" xfId="44" applyNumberFormat="1" applyFont="1" applyFill="1" applyBorder="1" applyAlignment="1">
      <alignment horizontal="left"/>
    </xf>
    <xf numFmtId="172" fontId="5" fillId="4" borderId="48" xfId="0" applyNumberFormat="1" applyFont="1" applyFill="1" applyBorder="1" applyAlignment="1" applyProtection="1">
      <alignment horizontal="right" wrapText="1"/>
      <protection locked="0"/>
    </xf>
    <xf numFmtId="172" fontId="6" fillId="4" borderId="0" xfId="0" applyNumberFormat="1" applyFont="1" applyFill="1" applyBorder="1" applyAlignment="1" applyProtection="1">
      <alignment horizontal="center" wrapText="1"/>
      <protection locked="0"/>
    </xf>
    <xf numFmtId="172" fontId="6" fillId="4" borderId="14" xfId="0" applyNumberFormat="1" applyFont="1" applyFill="1" applyBorder="1" applyAlignment="1">
      <alignment horizontal="center" wrapText="1"/>
    </xf>
    <xf numFmtId="172" fontId="0" fillId="0" borderId="70" xfId="0" applyNumberFormat="1" applyBorder="1" applyAlignment="1">
      <alignment/>
    </xf>
    <xf numFmtId="172" fontId="27" fillId="16" borderId="74" xfId="0" applyNumberFormat="1" applyFont="1" applyFill="1" applyBorder="1" applyAlignment="1">
      <alignment/>
    </xf>
    <xf numFmtId="172" fontId="6" fillId="16" borderId="75" xfId="0" applyNumberFormat="1" applyFont="1" applyFill="1" applyBorder="1" applyAlignment="1">
      <alignment/>
    </xf>
    <xf numFmtId="172" fontId="6" fillId="16" borderId="75" xfId="42" applyNumberFormat="1" applyFont="1" applyFill="1" applyBorder="1" applyAlignment="1">
      <alignment/>
    </xf>
    <xf numFmtId="172" fontId="25" fillId="16" borderId="76" xfId="44" applyNumberFormat="1" applyFont="1" applyFill="1" applyBorder="1" applyAlignment="1">
      <alignment horizontal="right"/>
    </xf>
    <xf numFmtId="172" fontId="6" fillId="0" borderId="32" xfId="0" applyNumberFormat="1" applyFont="1" applyFill="1" applyBorder="1" applyAlignment="1">
      <alignment/>
    </xf>
    <xf numFmtId="172" fontId="6" fillId="0" borderId="0" xfId="0" applyNumberFormat="1" applyFont="1" applyFill="1" applyBorder="1" applyAlignment="1">
      <alignment/>
    </xf>
    <xf numFmtId="172" fontId="6" fillId="0" borderId="0" xfId="42" applyNumberFormat="1" applyFont="1" applyFill="1" applyBorder="1" applyAlignment="1">
      <alignment/>
    </xf>
    <xf numFmtId="172" fontId="6" fillId="4" borderId="18" xfId="0" applyNumberFormat="1" applyFont="1" applyFill="1" applyBorder="1" applyAlignment="1">
      <alignment horizontal="center" wrapText="1"/>
    </xf>
    <xf numFmtId="9" fontId="6" fillId="33" borderId="77" xfId="44" applyNumberFormat="1" applyFont="1" applyFill="1" applyBorder="1" applyAlignment="1">
      <alignment horizontal="center"/>
    </xf>
    <xf numFmtId="9" fontId="6" fillId="33" borderId="12" xfId="42" applyNumberFormat="1" applyFont="1" applyFill="1" applyBorder="1" applyAlignment="1">
      <alignment horizontal="center"/>
    </xf>
    <xf numFmtId="9" fontId="6" fillId="33" borderId="0" xfId="42" applyNumberFormat="1" applyFont="1" applyFill="1" applyBorder="1" applyAlignment="1">
      <alignment horizontal="center"/>
    </xf>
    <xf numFmtId="10" fontId="6" fillId="33" borderId="77" xfId="44" applyNumberFormat="1" applyFont="1" applyFill="1" applyBorder="1" applyAlignment="1">
      <alignment horizontal="center"/>
    </xf>
    <xf numFmtId="10" fontId="6" fillId="33" borderId="12" xfId="42" applyNumberFormat="1" applyFont="1" applyFill="1" applyBorder="1" applyAlignment="1">
      <alignment horizontal="center"/>
    </xf>
    <xf numFmtId="44" fontId="6" fillId="33" borderId="24" xfId="44" applyNumberFormat="1" applyFont="1" applyFill="1" applyBorder="1" applyAlignment="1">
      <alignment horizontal="left"/>
    </xf>
    <xf numFmtId="9" fontId="0" fillId="0" borderId="70" xfId="0" applyNumberFormat="1" applyBorder="1" applyAlignment="1">
      <alignment/>
    </xf>
    <xf numFmtId="44" fontId="6" fillId="33" borderId="69" xfId="44" applyNumberFormat="1" applyFont="1" applyFill="1" applyBorder="1" applyAlignment="1">
      <alignment horizontal="left"/>
    </xf>
    <xf numFmtId="10" fontId="6" fillId="2" borderId="20" xfId="44" applyNumberFormat="1" applyFont="1" applyFill="1" applyBorder="1" applyAlignment="1">
      <alignment horizontal="right"/>
    </xf>
    <xf numFmtId="10" fontId="6" fillId="5" borderId="20" xfId="42" applyNumberFormat="1" applyFont="1" applyFill="1" applyBorder="1" applyAlignment="1">
      <alignment horizontal="right"/>
    </xf>
    <xf numFmtId="10" fontId="6" fillId="3" borderId="20" xfId="42" applyNumberFormat="1" applyFont="1" applyFill="1" applyBorder="1" applyAlignment="1">
      <alignment horizontal="right"/>
    </xf>
    <xf numFmtId="172" fontId="5" fillId="34" borderId="78" xfId="44" applyNumberFormat="1" applyFont="1" applyFill="1" applyBorder="1" applyAlignment="1">
      <alignment horizontal="right" wrapText="1"/>
    </xf>
    <xf numFmtId="0" fontId="0" fillId="0" borderId="0" xfId="0" applyFont="1" applyAlignment="1">
      <alignment/>
    </xf>
    <xf numFmtId="0" fontId="0" fillId="0" borderId="0" xfId="0" applyFont="1" applyAlignment="1">
      <alignment horizontal="left"/>
    </xf>
    <xf numFmtId="0" fontId="49" fillId="0" borderId="0" xfId="0" applyFont="1" applyAlignment="1">
      <alignment wrapText="1"/>
    </xf>
    <xf numFmtId="0" fontId="49" fillId="0" borderId="0" xfId="0" applyFont="1" applyAlignment="1">
      <alignment horizontal="left" wrapText="1" indent="5"/>
    </xf>
    <xf numFmtId="0" fontId="49" fillId="0" borderId="0" xfId="0" applyFont="1" applyAlignment="1">
      <alignment horizontal="left" wrapText="1"/>
    </xf>
    <xf numFmtId="0" fontId="49" fillId="0" borderId="0" xfId="0" applyFont="1" applyAlignment="1" quotePrefix="1">
      <alignment wrapText="1"/>
    </xf>
    <xf numFmtId="0" fontId="49" fillId="0" borderId="0" xfId="0" applyFont="1" applyFill="1" applyBorder="1" applyAlignment="1">
      <alignment wrapText="1"/>
    </xf>
    <xf numFmtId="0" fontId="49" fillId="0" borderId="0" xfId="0" applyFont="1" applyFill="1" applyBorder="1" applyAlignment="1" quotePrefix="1">
      <alignmen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center" wrapText="1" indent="5"/>
    </xf>
    <xf numFmtId="0" fontId="0" fillId="0" borderId="0" xfId="0" applyFont="1" applyAlignment="1">
      <alignment vertical="center" wrapText="1"/>
    </xf>
    <xf numFmtId="0" fontId="50"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vertical="center" wrapText="1"/>
    </xf>
    <xf numFmtId="2" fontId="6" fillId="33" borderId="22" xfId="44" applyNumberFormat="1" applyFont="1" applyFill="1" applyBorder="1" applyAlignment="1">
      <alignment horizontal="center"/>
    </xf>
    <xf numFmtId="2" fontId="6" fillId="33" borderId="21" xfId="42" applyNumberFormat="1" applyFont="1" applyFill="1" applyBorder="1" applyAlignment="1">
      <alignment horizontal="center"/>
    </xf>
    <xf numFmtId="2" fontId="6" fillId="33" borderId="21" xfId="44" applyNumberFormat="1" applyFont="1" applyFill="1" applyBorder="1" applyAlignment="1">
      <alignment horizontal="center"/>
    </xf>
    <xf numFmtId="39" fontId="6" fillId="33" borderId="21" xfId="42" applyNumberFormat="1" applyFont="1" applyFill="1" applyBorder="1" applyAlignment="1">
      <alignment horizontal="center"/>
    </xf>
    <xf numFmtId="172" fontId="6" fillId="0" borderId="32" xfId="0" applyNumberFormat="1" applyFont="1" applyFill="1" applyBorder="1" applyAlignment="1">
      <alignment horizontal="right"/>
    </xf>
    <xf numFmtId="172" fontId="6" fillId="0" borderId="0" xfId="0" applyNumberFormat="1" applyFont="1" applyFill="1" applyBorder="1" applyAlignment="1">
      <alignment horizontal="right"/>
    </xf>
    <xf numFmtId="172" fontId="6" fillId="0" borderId="24" xfId="0" applyNumberFormat="1" applyFont="1" applyFill="1" applyBorder="1" applyAlignment="1">
      <alignment horizontal="right"/>
    </xf>
    <xf numFmtId="172" fontId="6" fillId="0" borderId="45" xfId="0" applyNumberFormat="1" applyFont="1" applyFill="1" applyBorder="1" applyAlignment="1">
      <alignment horizontal="right"/>
    </xf>
    <xf numFmtId="172" fontId="6" fillId="0" borderId="19" xfId="0" applyNumberFormat="1" applyFont="1" applyFill="1" applyBorder="1" applyAlignment="1">
      <alignment horizontal="right"/>
    </xf>
    <xf numFmtId="172" fontId="6" fillId="0" borderId="23" xfId="0" applyNumberFormat="1" applyFont="1" applyFill="1" applyBorder="1" applyAlignment="1">
      <alignment horizontal="right"/>
    </xf>
    <xf numFmtId="172" fontId="5" fillId="4" borderId="58" xfId="0" applyNumberFormat="1" applyFont="1" applyFill="1" applyBorder="1" applyAlignment="1" applyProtection="1">
      <alignment horizontal="left" wrapText="1"/>
      <protection locked="0"/>
    </xf>
    <xf numFmtId="172" fontId="5" fillId="4" borderId="12" xfId="0" applyNumberFormat="1" applyFont="1" applyFill="1" applyBorder="1" applyAlignment="1" applyProtection="1">
      <alignment horizontal="left" wrapText="1"/>
      <protection locked="0"/>
    </xf>
    <xf numFmtId="172" fontId="5" fillId="4" borderId="59" xfId="0" applyNumberFormat="1" applyFont="1" applyFill="1" applyBorder="1" applyAlignment="1" applyProtection="1">
      <alignment horizontal="left" wrapText="1"/>
      <protection locked="0"/>
    </xf>
    <xf numFmtId="172" fontId="6" fillId="0" borderId="48" xfId="0" applyNumberFormat="1" applyFont="1" applyFill="1" applyBorder="1" applyAlignment="1">
      <alignment horizontal="right"/>
    </xf>
    <xf numFmtId="172" fontId="6" fillId="0" borderId="77" xfId="0" applyNumberFormat="1" applyFont="1" applyFill="1" applyBorder="1" applyAlignment="1">
      <alignment horizontal="right"/>
    </xf>
    <xf numFmtId="172" fontId="6" fillId="0" borderId="25" xfId="0" applyNumberFormat="1" applyFont="1" applyFill="1" applyBorder="1" applyAlignment="1">
      <alignment horizontal="right"/>
    </xf>
    <xf numFmtId="172" fontId="6" fillId="4" borderId="58" xfId="0" applyNumberFormat="1" applyFont="1" applyFill="1" applyBorder="1" applyAlignment="1" applyProtection="1">
      <alignment horizontal="left" wrapText="1"/>
      <protection locked="0"/>
    </xf>
    <xf numFmtId="172" fontId="6" fillId="4" borderId="12" xfId="0" applyNumberFormat="1" applyFont="1" applyFill="1" applyBorder="1" applyAlignment="1" applyProtection="1">
      <alignment horizontal="left" wrapText="1"/>
      <protection locked="0"/>
    </xf>
    <xf numFmtId="172" fontId="6" fillId="4" borderId="59" xfId="0" applyNumberFormat="1" applyFont="1" applyFill="1" applyBorder="1" applyAlignment="1" applyProtection="1">
      <alignment horizontal="left" wrapText="1"/>
      <protection locked="0"/>
    </xf>
    <xf numFmtId="172" fontId="6" fillId="33" borderId="11" xfId="42" applyNumberFormat="1" applyFont="1" applyFill="1" applyBorder="1" applyAlignment="1">
      <alignment horizontal="center"/>
    </xf>
    <xf numFmtId="172" fontId="6" fillId="33" borderId="16" xfId="42" applyNumberFormat="1" applyFont="1" applyFill="1" applyBorder="1" applyAlignment="1">
      <alignment horizontal="center"/>
    </xf>
    <xf numFmtId="172" fontId="46" fillId="34" borderId="29" xfId="0" applyNumberFormat="1" applyFont="1" applyFill="1" applyBorder="1" applyAlignment="1">
      <alignment horizontal="right"/>
    </xf>
    <xf numFmtId="172" fontId="46" fillId="34" borderId="41" xfId="0" applyNumberFormat="1" applyFont="1" applyFill="1" applyBorder="1" applyAlignment="1">
      <alignment horizontal="right"/>
    </xf>
    <xf numFmtId="172" fontId="46" fillId="34" borderId="79" xfId="0" applyNumberFormat="1" applyFont="1" applyFill="1" applyBorder="1" applyAlignment="1">
      <alignment horizontal="right"/>
    </xf>
    <xf numFmtId="0" fontId="31" fillId="33" borderId="80" xfId="0" applyNumberFormat="1" applyFont="1" applyFill="1" applyBorder="1" applyAlignment="1">
      <alignment horizontal="right"/>
    </xf>
    <xf numFmtId="0" fontId="31" fillId="33" borderId="81" xfId="0" applyNumberFormat="1" applyFont="1" applyFill="1" applyBorder="1" applyAlignment="1">
      <alignment horizontal="right"/>
    </xf>
    <xf numFmtId="0" fontId="31" fillId="33" borderId="82" xfId="0" applyNumberFormat="1" applyFont="1" applyFill="1" applyBorder="1" applyAlignment="1">
      <alignment horizontal="right"/>
    </xf>
    <xf numFmtId="172" fontId="6" fillId="4" borderId="12" xfId="42" applyNumberFormat="1" applyFont="1" applyFill="1" applyBorder="1" applyAlignment="1" applyProtection="1">
      <alignment horizontal="center"/>
      <protection/>
    </xf>
    <xf numFmtId="172" fontId="6" fillId="33" borderId="22" xfId="44" applyNumberFormat="1" applyFont="1" applyFill="1" applyBorder="1" applyAlignment="1">
      <alignment horizontal="center"/>
    </xf>
    <xf numFmtId="172" fontId="6" fillId="4" borderId="32" xfId="0" applyNumberFormat="1" applyFont="1" applyFill="1" applyBorder="1" applyAlignment="1" applyProtection="1">
      <alignment horizontal="center" wrapText="1"/>
      <protection locked="0"/>
    </xf>
    <xf numFmtId="172" fontId="6" fillId="4" borderId="33" xfId="0" applyNumberFormat="1" applyFont="1" applyFill="1" applyBorder="1" applyAlignment="1" applyProtection="1">
      <alignment horizontal="center" wrapText="1"/>
      <protection locked="0"/>
    </xf>
    <xf numFmtId="172" fontId="6" fillId="33" borderId="21" xfId="44" applyNumberFormat="1" applyFont="1" applyFill="1" applyBorder="1" applyAlignment="1">
      <alignment horizontal="center"/>
    </xf>
    <xf numFmtId="172" fontId="28" fillId="35" borderId="83" xfId="0" applyNumberFormat="1" applyFont="1" applyFill="1" applyBorder="1" applyAlignment="1">
      <alignment horizontal="right"/>
    </xf>
    <xf numFmtId="172" fontId="28" fillId="35" borderId="84" xfId="0" applyNumberFormat="1" applyFont="1" applyFill="1" applyBorder="1" applyAlignment="1">
      <alignment horizontal="right"/>
    </xf>
    <xf numFmtId="172" fontId="28" fillId="35" borderId="85" xfId="0" applyNumberFormat="1" applyFont="1" applyFill="1" applyBorder="1" applyAlignment="1">
      <alignment horizontal="right"/>
    </xf>
    <xf numFmtId="0" fontId="2" fillId="0" borderId="0" xfId="0" applyNumberFormat="1" applyFont="1" applyFill="1" applyBorder="1" applyAlignment="1">
      <alignment horizontal="center"/>
    </xf>
    <xf numFmtId="172" fontId="6" fillId="4" borderId="12" xfId="44" applyNumberFormat="1" applyFont="1" applyFill="1" applyBorder="1" applyAlignment="1" applyProtection="1">
      <alignment horizontal="center"/>
      <protection locked="0"/>
    </xf>
    <xf numFmtId="172" fontId="6" fillId="4" borderId="12" xfId="44" applyNumberFormat="1" applyFont="1" applyFill="1" applyBorder="1" applyAlignment="1" applyProtection="1">
      <alignment horizontal="center"/>
      <protection/>
    </xf>
    <xf numFmtId="172" fontId="6" fillId="33" borderId="21" xfId="42" applyNumberFormat="1" applyFont="1" applyFill="1" applyBorder="1" applyAlignment="1">
      <alignment horizontal="center"/>
    </xf>
    <xf numFmtId="0" fontId="6" fillId="33" borderId="32" xfId="0" applyNumberFormat="1" applyFont="1" applyFill="1" applyBorder="1" applyAlignment="1">
      <alignment horizontal="right"/>
    </xf>
    <xf numFmtId="0" fontId="6" fillId="33" borderId="0" xfId="0" applyNumberFormat="1" applyFont="1" applyFill="1" applyBorder="1" applyAlignment="1">
      <alignment horizontal="right"/>
    </xf>
    <xf numFmtId="0" fontId="6" fillId="33" borderId="24" xfId="0" applyNumberFormat="1" applyFont="1" applyFill="1" applyBorder="1" applyAlignment="1">
      <alignment horizontal="right"/>
    </xf>
    <xf numFmtId="172" fontId="27" fillId="16" borderId="86" xfId="44" applyNumberFormat="1" applyFont="1" applyFill="1" applyBorder="1" applyAlignment="1">
      <alignment horizontal="right"/>
    </xf>
    <xf numFmtId="172" fontId="27" fillId="16" borderId="63" xfId="44" applyNumberFormat="1" applyFont="1" applyFill="1" applyBorder="1" applyAlignment="1">
      <alignment horizontal="right"/>
    </xf>
    <xf numFmtId="0" fontId="26" fillId="33" borderId="29" xfId="0" applyNumberFormat="1" applyFont="1" applyFill="1" applyBorder="1" applyAlignment="1">
      <alignment horizontal="left" vertical="top"/>
    </xf>
    <xf numFmtId="0" fontId="26" fillId="33" borderId="41" xfId="0" applyNumberFormat="1" applyFont="1" applyFill="1" applyBorder="1" applyAlignment="1">
      <alignment horizontal="left" vertical="top"/>
    </xf>
    <xf numFmtId="0" fontId="26" fillId="33" borderId="20" xfId="0" applyNumberFormat="1" applyFont="1" applyFill="1" applyBorder="1" applyAlignment="1">
      <alignment horizontal="left" vertical="top"/>
    </xf>
    <xf numFmtId="181" fontId="26" fillId="33" borderId="29" xfId="44" applyNumberFormat="1" applyFont="1" applyFill="1" applyBorder="1" applyAlignment="1">
      <alignment horizontal="center" vertical="top"/>
    </xf>
    <xf numFmtId="181" fontId="26" fillId="33" borderId="41" xfId="44" applyNumberFormat="1" applyFont="1" applyFill="1" applyBorder="1" applyAlignment="1">
      <alignment horizontal="center" vertical="top"/>
    </xf>
    <xf numFmtId="181" fontId="26" fillId="33" borderId="20" xfId="44" applyNumberFormat="1" applyFont="1" applyFill="1" applyBorder="1" applyAlignment="1">
      <alignment horizontal="center" vertical="top"/>
    </xf>
    <xf numFmtId="172" fontId="28" fillId="4" borderId="32" xfId="0" applyNumberFormat="1" applyFont="1" applyFill="1" applyBorder="1" applyAlignment="1" applyProtection="1">
      <alignment horizontal="right" wrapText="1"/>
      <protection locked="0"/>
    </xf>
    <xf numFmtId="172" fontId="28" fillId="4" borderId="0" xfId="0" applyNumberFormat="1" applyFont="1" applyFill="1" applyBorder="1" applyAlignment="1" applyProtection="1">
      <alignment horizontal="right" wrapText="1"/>
      <protection locked="0"/>
    </xf>
    <xf numFmtId="172" fontId="28" fillId="4" borderId="24" xfId="0" applyNumberFormat="1" applyFont="1" applyFill="1" applyBorder="1" applyAlignment="1" applyProtection="1">
      <alignment horizontal="right" wrapText="1"/>
      <protection locked="0"/>
    </xf>
    <xf numFmtId="172" fontId="6" fillId="33" borderId="32" xfId="0" applyNumberFormat="1" applyFont="1" applyFill="1" applyBorder="1" applyAlignment="1">
      <alignment horizontal="right"/>
    </xf>
    <xf numFmtId="172" fontId="6" fillId="33" borderId="0" xfId="0" applyNumberFormat="1" applyFont="1" applyFill="1" applyBorder="1" applyAlignment="1">
      <alignment horizontal="right"/>
    </xf>
    <xf numFmtId="172" fontId="6" fillId="33" borderId="24" xfId="0" applyNumberFormat="1" applyFont="1" applyFill="1" applyBorder="1" applyAlignment="1">
      <alignment horizontal="right"/>
    </xf>
    <xf numFmtId="44" fontId="6" fillId="33" borderId="22" xfId="44" applyNumberFormat="1" applyFont="1" applyFill="1" applyBorder="1" applyAlignment="1">
      <alignment horizontal="center"/>
    </xf>
    <xf numFmtId="0" fontId="6" fillId="33" borderId="22" xfId="44" applyNumberFormat="1" applyFont="1" applyFill="1" applyBorder="1" applyAlignment="1">
      <alignment horizontal="center"/>
    </xf>
    <xf numFmtId="44" fontId="6" fillId="33" borderId="21" xfId="42" applyNumberFormat="1" applyFont="1" applyFill="1" applyBorder="1" applyAlignment="1">
      <alignment horizontal="center"/>
    </xf>
    <xf numFmtId="0" fontId="6" fillId="33" borderId="21" xfId="42" applyNumberFormat="1" applyFont="1" applyFill="1" applyBorder="1" applyAlignment="1">
      <alignment horizontal="center"/>
    </xf>
    <xf numFmtId="44" fontId="6" fillId="33" borderId="11" xfId="42" applyNumberFormat="1" applyFont="1" applyFill="1" applyBorder="1" applyAlignment="1">
      <alignment horizontal="center"/>
    </xf>
    <xf numFmtId="0" fontId="6" fillId="33" borderId="16" xfId="42" applyNumberFormat="1" applyFont="1" applyFill="1" applyBorder="1" applyAlignment="1">
      <alignment horizontal="center"/>
    </xf>
    <xf numFmtId="0" fontId="6" fillId="4" borderId="12" xfId="44" applyNumberFormat="1" applyFont="1" applyFill="1" applyBorder="1" applyAlignment="1" applyProtection="1">
      <alignment horizontal="center"/>
      <protection/>
    </xf>
    <xf numFmtId="0" fontId="46" fillId="34" borderId="29" xfId="0" applyNumberFormat="1" applyFont="1" applyFill="1" applyBorder="1" applyAlignment="1">
      <alignment horizontal="right"/>
    </xf>
    <xf numFmtId="0" fontId="46" fillId="34" borderId="41" xfId="0" applyNumberFormat="1" applyFont="1" applyFill="1" applyBorder="1" applyAlignment="1">
      <alignment horizontal="right"/>
    </xf>
    <xf numFmtId="0" fontId="46" fillId="34" borderId="79" xfId="0" applyNumberFormat="1" applyFont="1" applyFill="1" applyBorder="1" applyAlignment="1">
      <alignment horizontal="right"/>
    </xf>
    <xf numFmtId="0" fontId="6" fillId="4" borderId="58" xfId="0" applyNumberFormat="1" applyFont="1" applyFill="1" applyBorder="1" applyAlignment="1" applyProtection="1">
      <alignment horizontal="left" wrapText="1"/>
      <protection locked="0"/>
    </xf>
    <xf numFmtId="0" fontId="6" fillId="4" borderId="12" xfId="0" applyNumberFormat="1" applyFont="1" applyFill="1" applyBorder="1" applyAlignment="1" applyProtection="1">
      <alignment horizontal="left" wrapText="1"/>
      <protection locked="0"/>
    </xf>
    <xf numFmtId="0" fontId="6" fillId="4" borderId="59" xfId="0" applyNumberFormat="1" applyFont="1" applyFill="1" applyBorder="1" applyAlignment="1" applyProtection="1">
      <alignment horizontal="left" wrapText="1"/>
      <protection locked="0"/>
    </xf>
    <xf numFmtId="0" fontId="6" fillId="0" borderId="32" xfId="0" applyNumberFormat="1" applyFont="1" applyFill="1" applyBorder="1" applyAlignment="1">
      <alignment horizontal="right"/>
    </xf>
    <xf numFmtId="0" fontId="6" fillId="0" borderId="0" xfId="0" applyNumberFormat="1" applyFont="1" applyFill="1" applyBorder="1" applyAlignment="1">
      <alignment horizontal="right"/>
    </xf>
    <xf numFmtId="0" fontId="6" fillId="0" borderId="24" xfId="0" applyNumberFormat="1" applyFont="1" applyFill="1" applyBorder="1" applyAlignment="1">
      <alignment horizontal="right"/>
    </xf>
    <xf numFmtId="0" fontId="28" fillId="35" borderId="87" xfId="0" applyNumberFormat="1" applyFont="1" applyFill="1" applyBorder="1" applyAlignment="1">
      <alignment horizontal="right"/>
    </xf>
    <xf numFmtId="0" fontId="28" fillId="35" borderId="35" xfId="0" applyNumberFormat="1" applyFont="1" applyFill="1" applyBorder="1" applyAlignment="1">
      <alignment horizontal="right"/>
    </xf>
    <xf numFmtId="0" fontId="28" fillId="35" borderId="88" xfId="0" applyNumberFormat="1" applyFont="1" applyFill="1" applyBorder="1" applyAlignment="1">
      <alignment horizontal="right"/>
    </xf>
    <xf numFmtId="0" fontId="28" fillId="4" borderId="32" xfId="0" applyNumberFormat="1" applyFont="1" applyFill="1" applyBorder="1" applyAlignment="1" applyProtection="1">
      <alignment horizontal="right" wrapText="1"/>
      <protection locked="0"/>
    </xf>
    <xf numFmtId="0" fontId="28" fillId="4" borderId="0" xfId="0" applyNumberFormat="1" applyFont="1" applyFill="1" applyBorder="1" applyAlignment="1" applyProtection="1">
      <alignment horizontal="right" wrapText="1"/>
      <protection locked="0"/>
    </xf>
    <xf numFmtId="0" fontId="28" fillId="4" borderId="24" xfId="0" applyNumberFormat="1" applyFont="1" applyFill="1" applyBorder="1" applyAlignment="1" applyProtection="1">
      <alignment horizontal="right" wrapText="1"/>
      <protection locked="0"/>
    </xf>
    <xf numFmtId="178" fontId="26" fillId="33" borderId="29" xfId="44" applyNumberFormat="1" applyFont="1" applyFill="1" applyBorder="1" applyAlignment="1">
      <alignment horizontal="center" vertical="top"/>
    </xf>
    <xf numFmtId="178" fontId="26" fillId="33" borderId="41" xfId="44" applyNumberFormat="1" applyFont="1" applyFill="1" applyBorder="1" applyAlignment="1">
      <alignment horizontal="center" vertical="top"/>
    </xf>
    <xf numFmtId="178" fontId="26" fillId="33" borderId="20" xfId="44" applyNumberFormat="1" applyFont="1" applyFill="1" applyBorder="1" applyAlignment="1">
      <alignment horizontal="center" vertical="top"/>
    </xf>
    <xf numFmtId="0" fontId="6" fillId="4" borderId="12" xfId="42" applyNumberFormat="1" applyFont="1" applyFill="1" applyBorder="1" applyAlignment="1" applyProtection="1">
      <alignment horizontal="center"/>
      <protection/>
    </xf>
    <xf numFmtId="44" fontId="6" fillId="33" borderId="22" xfId="44" applyFont="1" applyFill="1" applyBorder="1" applyAlignment="1">
      <alignment horizontal="center"/>
    </xf>
    <xf numFmtId="44" fontId="6" fillId="33" borderId="21" xfId="44" applyFont="1" applyFill="1" applyBorder="1" applyAlignment="1">
      <alignment horizontal="center"/>
    </xf>
    <xf numFmtId="44" fontId="6" fillId="3" borderId="89" xfId="42" applyNumberFormat="1" applyFont="1" applyFill="1" applyBorder="1" applyAlignment="1">
      <alignment horizontal="right"/>
    </xf>
    <xf numFmtId="0" fontId="6" fillId="3" borderId="89" xfId="42" applyNumberFormat="1" applyFont="1" applyFill="1" applyBorder="1" applyAlignment="1">
      <alignment horizontal="right"/>
    </xf>
    <xf numFmtId="0" fontId="6" fillId="4" borderId="12" xfId="44" applyNumberFormat="1" applyFont="1" applyFill="1" applyBorder="1" applyAlignment="1" applyProtection="1">
      <alignment horizontal="center"/>
      <protection locked="0"/>
    </xf>
    <xf numFmtId="0" fontId="5" fillId="4" borderId="58" xfId="0" applyNumberFormat="1" applyFont="1" applyFill="1" applyBorder="1" applyAlignment="1" applyProtection="1">
      <alignment horizontal="left" wrapText="1"/>
      <protection locked="0"/>
    </xf>
    <xf numFmtId="0" fontId="5" fillId="4" borderId="12" xfId="0" applyNumberFormat="1" applyFont="1" applyFill="1" applyBorder="1" applyAlignment="1" applyProtection="1">
      <alignment horizontal="left" wrapText="1"/>
      <protection locked="0"/>
    </xf>
    <xf numFmtId="0" fontId="5" fillId="4" borderId="59" xfId="0" applyNumberFormat="1" applyFont="1" applyFill="1" applyBorder="1" applyAlignment="1" applyProtection="1">
      <alignment horizontal="left" wrapText="1"/>
      <protection locked="0"/>
    </xf>
    <xf numFmtId="0" fontId="6" fillId="4" borderId="90" xfId="0" applyNumberFormat="1" applyFont="1" applyFill="1" applyBorder="1" applyAlignment="1" applyProtection="1">
      <alignment horizontal="center" wrapText="1"/>
      <protection locked="0"/>
    </xf>
    <xf numFmtId="44" fontId="6" fillId="2" borderId="89" xfId="44" applyNumberFormat="1" applyFont="1" applyFill="1" applyBorder="1" applyAlignment="1">
      <alignment horizontal="right"/>
    </xf>
    <xf numFmtId="0" fontId="6" fillId="2" borderId="89" xfId="44" applyNumberFormat="1" applyFont="1" applyFill="1" applyBorder="1" applyAlignment="1">
      <alignment horizontal="right"/>
    </xf>
    <xf numFmtId="44" fontId="6" fillId="5" borderId="89" xfId="42" applyNumberFormat="1" applyFont="1" applyFill="1" applyBorder="1" applyAlignment="1">
      <alignment horizontal="right"/>
    </xf>
    <xf numFmtId="0" fontId="6" fillId="5" borderId="89" xfId="42" applyNumberFormat="1" applyFont="1" applyFill="1" applyBorder="1" applyAlignment="1">
      <alignment horizontal="right"/>
    </xf>
    <xf numFmtId="0" fontId="6" fillId="0" borderId="45" xfId="0" applyNumberFormat="1" applyFont="1" applyFill="1" applyBorder="1" applyAlignment="1">
      <alignment horizontal="right"/>
    </xf>
    <xf numFmtId="0" fontId="6" fillId="0" borderId="19" xfId="0" applyNumberFormat="1" applyFont="1" applyFill="1" applyBorder="1" applyAlignment="1">
      <alignment horizontal="right"/>
    </xf>
    <xf numFmtId="0" fontId="6" fillId="0" borderId="23" xfId="0" applyNumberFormat="1" applyFont="1" applyFill="1" applyBorder="1" applyAlignment="1">
      <alignment horizontal="right"/>
    </xf>
    <xf numFmtId="37" fontId="6" fillId="33" borderId="13" xfId="44" applyNumberFormat="1" applyFont="1" applyFill="1" applyBorder="1" applyAlignment="1">
      <alignment horizontal="center"/>
    </xf>
    <xf numFmtId="37" fontId="6" fillId="33" borderId="13" xfId="42"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workbookViewId="0" topLeftCell="A1">
      <selection activeCell="D16" sqref="D16:D18"/>
    </sheetView>
  </sheetViews>
  <sheetFormatPr defaultColWidth="8.8515625" defaultRowHeight="15"/>
  <cols>
    <col min="1" max="1" width="18.140625" style="0" customWidth="1"/>
    <col min="2" max="2" width="11.00390625" style="0" bestFit="1" customWidth="1"/>
    <col min="3" max="3" width="6.8515625" style="0" customWidth="1"/>
    <col min="4" max="4" width="8.7109375" style="0" customWidth="1"/>
    <col min="5" max="5" width="13.7109375" style="0" customWidth="1"/>
    <col min="6" max="6" width="12.7109375" style="0" customWidth="1"/>
    <col min="7" max="7" width="14.421875" style="0" customWidth="1"/>
    <col min="8" max="8" width="38.00390625" style="0" customWidth="1"/>
  </cols>
  <sheetData>
    <row r="1" spans="1:8" ht="24.75">
      <c r="A1" s="246" t="s">
        <v>48</v>
      </c>
      <c r="B1" s="246"/>
      <c r="C1" s="246"/>
      <c r="D1" s="246"/>
      <c r="E1" s="246"/>
      <c r="F1" s="246"/>
      <c r="G1" s="246"/>
      <c r="H1" s="246"/>
    </row>
    <row r="2" spans="1:8" ht="13.5">
      <c r="A2" s="78" t="s">
        <v>0</v>
      </c>
      <c r="B2" s="126" t="s">
        <v>68</v>
      </c>
      <c r="C2" s="79"/>
      <c r="D2" s="79"/>
      <c r="E2" s="79"/>
      <c r="F2" s="79"/>
      <c r="G2" s="79"/>
      <c r="H2" s="80"/>
    </row>
    <row r="3" spans="1:8" ht="13.5">
      <c r="A3" s="81" t="s">
        <v>1</v>
      </c>
      <c r="B3" s="258">
        <f>+H51</f>
        <v>164530.775</v>
      </c>
      <c r="C3" s="259"/>
      <c r="D3" s="260"/>
      <c r="E3" s="76"/>
      <c r="F3" s="76"/>
      <c r="G3" s="76"/>
      <c r="H3" s="77"/>
    </row>
    <row r="4" spans="1:8" s="4" customFormat="1" ht="13.5">
      <c r="A4" s="255" t="s">
        <v>101</v>
      </c>
      <c r="B4" s="256"/>
      <c r="C4" s="256"/>
      <c r="D4" s="256"/>
      <c r="E4" s="256"/>
      <c r="F4" s="256"/>
      <c r="G4" s="256"/>
      <c r="H4" s="257"/>
    </row>
    <row r="5" spans="1:8" ht="13.5" customHeight="1">
      <c r="A5" s="255" t="s">
        <v>102</v>
      </c>
      <c r="B5" s="256"/>
      <c r="C5" s="256"/>
      <c r="D5" s="257"/>
      <c r="E5" s="78" t="s">
        <v>22</v>
      </c>
      <c r="F5" s="33">
        <v>42583</v>
      </c>
      <c r="G5" s="78" t="s">
        <v>23</v>
      </c>
      <c r="H5" s="33">
        <v>43100</v>
      </c>
    </row>
    <row r="6" spans="1:8" ht="25.5" customHeight="1">
      <c r="A6" s="235"/>
      <c r="B6" s="236"/>
      <c r="C6" s="236"/>
      <c r="D6" s="237"/>
      <c r="E6" s="125" t="s">
        <v>43</v>
      </c>
      <c r="F6" s="125" t="s">
        <v>66</v>
      </c>
      <c r="G6" s="125" t="s">
        <v>67</v>
      </c>
      <c r="H6" s="82"/>
    </row>
    <row r="7" spans="1:8" ht="13.5">
      <c r="A7" s="118" t="s">
        <v>2</v>
      </c>
      <c r="B7" s="40" t="s">
        <v>3</v>
      </c>
      <c r="C7" s="40" t="s">
        <v>4</v>
      </c>
      <c r="D7" s="34" t="s">
        <v>5</v>
      </c>
      <c r="E7" s="41" t="s">
        <v>97</v>
      </c>
      <c r="F7" s="41" t="s">
        <v>98</v>
      </c>
      <c r="G7" s="41" t="s">
        <v>99</v>
      </c>
      <c r="H7" s="83" t="s">
        <v>6</v>
      </c>
    </row>
    <row r="8" spans="1:8" ht="13.5">
      <c r="A8" s="143" t="s">
        <v>59</v>
      </c>
      <c r="B8" s="144">
        <v>10000</v>
      </c>
      <c r="C8" s="211">
        <v>0.15</v>
      </c>
      <c r="D8" s="5">
        <v>3</v>
      </c>
      <c r="E8" s="145">
        <f>+B8*C8*D8</f>
        <v>4500</v>
      </c>
      <c r="F8" s="145"/>
      <c r="G8" s="145"/>
      <c r="H8" s="85" t="s">
        <v>83</v>
      </c>
    </row>
    <row r="9" spans="1:8" ht="13.5">
      <c r="A9" s="143" t="s">
        <v>60</v>
      </c>
      <c r="B9" s="146">
        <v>5000</v>
      </c>
      <c r="C9" s="212">
        <v>0.3</v>
      </c>
      <c r="D9" s="36">
        <v>6</v>
      </c>
      <c r="E9" s="16"/>
      <c r="F9" s="16">
        <f>+B9*C9*D9</f>
        <v>9000</v>
      </c>
      <c r="G9" s="16"/>
      <c r="H9" s="86" t="s">
        <v>84</v>
      </c>
    </row>
    <row r="10" spans="1:8" ht="13.5">
      <c r="A10" s="143" t="s">
        <v>85</v>
      </c>
      <c r="B10" s="146">
        <v>11000</v>
      </c>
      <c r="C10" s="213">
        <v>0.25</v>
      </c>
      <c r="D10" s="6">
        <v>12</v>
      </c>
      <c r="E10" s="16"/>
      <c r="F10" s="147"/>
      <c r="G10" s="16">
        <f>+B10*C10*D10</f>
        <v>33000</v>
      </c>
      <c r="H10" s="86" t="s">
        <v>86</v>
      </c>
    </row>
    <row r="11" spans="1:8" ht="13.5">
      <c r="A11" s="148"/>
      <c r="B11" s="149"/>
      <c r="C11" s="150"/>
      <c r="D11" s="151" t="s">
        <v>7</v>
      </c>
      <c r="E11" s="152">
        <f>SUM(E8:E10)</f>
        <v>4500</v>
      </c>
      <c r="F11" s="152">
        <f>SUM(F8:F10)</f>
        <v>9000</v>
      </c>
      <c r="G11" s="152">
        <f>SUM(G8:G10)</f>
        <v>33000</v>
      </c>
      <c r="H11" s="90"/>
    </row>
    <row r="12" spans="1:8" ht="27.75">
      <c r="A12" s="153" t="s">
        <v>8</v>
      </c>
      <c r="B12" s="154" t="s">
        <v>39</v>
      </c>
      <c r="C12" s="155" t="s">
        <v>9</v>
      </c>
      <c r="D12" s="155" t="s">
        <v>5</v>
      </c>
      <c r="E12" s="156" t="str">
        <f>$E$7</f>
        <v>PI</v>
      </c>
      <c r="F12" s="156" t="str">
        <f>$F$7</f>
        <v>CO-PI</v>
      </c>
      <c r="G12" s="156" t="str">
        <f>$G$7</f>
        <v>C0-PI</v>
      </c>
      <c r="H12" s="91" t="s">
        <v>6</v>
      </c>
    </row>
    <row r="13" spans="1:8" ht="13.5">
      <c r="A13" s="157" t="s">
        <v>62</v>
      </c>
      <c r="B13" s="146">
        <v>2500</v>
      </c>
      <c r="C13" s="214">
        <v>0.4</v>
      </c>
      <c r="D13" s="9">
        <v>9</v>
      </c>
      <c r="E13" s="16">
        <f>+B13*C13*D13</f>
        <v>9000</v>
      </c>
      <c r="F13" s="16"/>
      <c r="G13" s="16"/>
      <c r="H13" s="93" t="s">
        <v>88</v>
      </c>
    </row>
    <row r="14" spans="1:8" ht="13.5">
      <c r="A14" s="158"/>
      <c r="B14" s="150"/>
      <c r="C14" s="150"/>
      <c r="D14" s="159" t="s">
        <v>7</v>
      </c>
      <c r="E14" s="160">
        <f>SUM(E13:E13)</f>
        <v>9000</v>
      </c>
      <c r="F14" s="161">
        <f>SUM(F13:F13)</f>
        <v>0</v>
      </c>
      <c r="G14" s="161">
        <f>SUM(G13:G13)</f>
        <v>0</v>
      </c>
      <c r="H14" s="90"/>
    </row>
    <row r="15" spans="1:8" ht="13.5">
      <c r="A15" s="153" t="s">
        <v>10</v>
      </c>
      <c r="B15" s="238" t="s">
        <v>11</v>
      </c>
      <c r="C15" s="238"/>
      <c r="D15" s="162" t="s">
        <v>12</v>
      </c>
      <c r="E15" s="156" t="str">
        <f>$E$7</f>
        <v>PI</v>
      </c>
      <c r="F15" s="156" t="str">
        <f>$F$7</f>
        <v>CO-PI</v>
      </c>
      <c r="G15" s="156" t="str">
        <f>$G$7</f>
        <v>C0-PI</v>
      </c>
      <c r="H15" s="95" t="s">
        <v>6</v>
      </c>
    </row>
    <row r="16" spans="1:8" ht="13.5">
      <c r="A16" s="143" t="s">
        <v>61</v>
      </c>
      <c r="B16" s="239">
        <v>12</v>
      </c>
      <c r="C16" s="239"/>
      <c r="D16" s="309">
        <v>340</v>
      </c>
      <c r="E16" s="16">
        <f>+B16*D16</f>
        <v>4080</v>
      </c>
      <c r="F16" s="16"/>
      <c r="G16" s="16"/>
      <c r="H16" s="88" t="s">
        <v>89</v>
      </c>
    </row>
    <row r="17" spans="1:8" ht="13.5">
      <c r="A17" s="143" t="s">
        <v>63</v>
      </c>
      <c r="B17" s="242">
        <v>12</v>
      </c>
      <c r="C17" s="242"/>
      <c r="D17" s="310">
        <v>340</v>
      </c>
      <c r="E17" s="16"/>
      <c r="F17" s="16">
        <f>+B17*D17</f>
        <v>4080</v>
      </c>
      <c r="G17" s="16"/>
      <c r="H17" s="88" t="s">
        <v>89</v>
      </c>
    </row>
    <row r="18" spans="1:8" ht="13.5">
      <c r="A18" s="163" t="s">
        <v>87</v>
      </c>
      <c r="B18" s="242">
        <v>12</v>
      </c>
      <c r="C18" s="242"/>
      <c r="D18" s="310">
        <v>340</v>
      </c>
      <c r="E18" s="16"/>
      <c r="F18" s="16"/>
      <c r="G18" s="16">
        <f>+B18*D18</f>
        <v>4080</v>
      </c>
      <c r="H18" s="88" t="s">
        <v>89</v>
      </c>
    </row>
    <row r="19" spans="1:8" ht="13.5">
      <c r="A19" s="158"/>
      <c r="B19" s="150"/>
      <c r="C19" s="150"/>
      <c r="D19" s="159" t="s">
        <v>7</v>
      </c>
      <c r="E19" s="161">
        <f>SUM(E16:E18)</f>
        <v>4080</v>
      </c>
      <c r="F19" s="161">
        <f>SUM(F16:F18)</f>
        <v>4080</v>
      </c>
      <c r="G19" s="161">
        <f>SUM(G16:G18)</f>
        <v>4080</v>
      </c>
      <c r="H19" s="97"/>
    </row>
    <row r="20" spans="1:8" ht="27.75">
      <c r="A20" s="164" t="s">
        <v>13</v>
      </c>
      <c r="B20" s="248" t="s">
        <v>14</v>
      </c>
      <c r="C20" s="248"/>
      <c r="D20" s="155" t="s">
        <v>15</v>
      </c>
      <c r="E20" s="156" t="str">
        <f>+E15</f>
        <v>PI</v>
      </c>
      <c r="F20" s="156" t="str">
        <f>+F15</f>
        <v>CO-PI</v>
      </c>
      <c r="G20" s="156" t="str">
        <f>+G15</f>
        <v>C0-PI</v>
      </c>
      <c r="H20" s="98" t="s">
        <v>6</v>
      </c>
    </row>
    <row r="21" spans="1:8" ht="13.5">
      <c r="A21" s="143" t="str">
        <f>+A8</f>
        <v>Dill</v>
      </c>
      <c r="B21" s="239">
        <f>+E8</f>
        <v>4500</v>
      </c>
      <c r="C21" s="239"/>
      <c r="D21" s="184">
        <v>0.42</v>
      </c>
      <c r="E21" s="145">
        <f>+B21*D21</f>
        <v>1890</v>
      </c>
      <c r="F21" s="145"/>
      <c r="G21" s="145"/>
      <c r="H21" s="99" t="s">
        <v>90</v>
      </c>
    </row>
    <row r="22" spans="1:8" ht="13.5">
      <c r="A22" s="143" t="str">
        <f>+A9</f>
        <v>Lindgren</v>
      </c>
      <c r="B22" s="249">
        <f>+F9</f>
        <v>9000</v>
      </c>
      <c r="C22" s="249"/>
      <c r="D22" s="185">
        <v>0.45</v>
      </c>
      <c r="E22" s="16"/>
      <c r="F22" s="16">
        <f>+B22*D22</f>
        <v>4050</v>
      </c>
      <c r="G22" s="16"/>
      <c r="H22" s="99" t="s">
        <v>90</v>
      </c>
    </row>
    <row r="23" spans="1:8" ht="13.5">
      <c r="A23" s="143" t="str">
        <f>+A10</f>
        <v>Bartholomew </v>
      </c>
      <c r="B23" s="230">
        <f>+G10</f>
        <v>33000</v>
      </c>
      <c r="C23" s="231"/>
      <c r="D23" s="185">
        <v>0.5</v>
      </c>
      <c r="E23" s="16"/>
      <c r="F23" s="16"/>
      <c r="G23" s="16">
        <f>+B23*D23</f>
        <v>16500</v>
      </c>
      <c r="H23" s="99" t="s">
        <v>90</v>
      </c>
    </row>
    <row r="24" spans="1:8" ht="13.5">
      <c r="A24" s="143" t="str">
        <f>+A13</f>
        <v>Bates</v>
      </c>
      <c r="B24" s="230">
        <f>+E13</f>
        <v>9000</v>
      </c>
      <c r="C24" s="231"/>
      <c r="D24" s="185">
        <v>0.08</v>
      </c>
      <c r="E24" s="16">
        <f>+B24*D24</f>
        <v>720</v>
      </c>
      <c r="F24" s="16"/>
      <c r="G24" s="16"/>
      <c r="H24" s="99" t="s">
        <v>90</v>
      </c>
    </row>
    <row r="25" spans="1:8" ht="13.5">
      <c r="A25" s="143" t="str">
        <f>+A16</f>
        <v>Wallace</v>
      </c>
      <c r="B25" s="230">
        <f>+E16</f>
        <v>4080</v>
      </c>
      <c r="C25" s="231"/>
      <c r="D25" s="185">
        <v>0.1</v>
      </c>
      <c r="E25" s="16">
        <f>+B25*D25</f>
        <v>408</v>
      </c>
      <c r="F25" s="16"/>
      <c r="G25" s="16"/>
      <c r="H25" s="99" t="s">
        <v>90</v>
      </c>
    </row>
    <row r="26" spans="1:8" ht="13.5">
      <c r="A26" s="165" t="str">
        <f>+A17</f>
        <v>Dow</v>
      </c>
      <c r="B26" s="230">
        <f>+F17</f>
        <v>4080</v>
      </c>
      <c r="C26" s="231"/>
      <c r="D26" s="185">
        <v>0.1</v>
      </c>
      <c r="E26" s="16"/>
      <c r="F26" s="16">
        <f>+B26*D26</f>
        <v>408</v>
      </c>
      <c r="G26" s="16"/>
      <c r="H26" s="99" t="s">
        <v>90</v>
      </c>
    </row>
    <row r="27" spans="1:8" s="4" customFormat="1" ht="13.5">
      <c r="A27" s="166" t="str">
        <f>+A18</f>
        <v>Ritter </v>
      </c>
      <c r="B27" s="230">
        <f>+G18</f>
        <v>4080</v>
      </c>
      <c r="C27" s="231"/>
      <c r="D27" s="186">
        <v>0.1</v>
      </c>
      <c r="E27" s="145"/>
      <c r="F27" s="145"/>
      <c r="G27" s="145">
        <f>+B27*D27</f>
        <v>408</v>
      </c>
      <c r="H27" s="99" t="s">
        <v>90</v>
      </c>
    </row>
    <row r="28" spans="1:8" ht="13.5">
      <c r="A28" s="158"/>
      <c r="B28" s="150"/>
      <c r="C28" s="150"/>
      <c r="D28" s="159" t="s">
        <v>7</v>
      </c>
      <c r="E28" s="161">
        <f>SUM(E21:E27)</f>
        <v>3018</v>
      </c>
      <c r="F28" s="161">
        <f>SUM(F21:F27)</f>
        <v>4458</v>
      </c>
      <c r="G28" s="161">
        <f>SUM(G21:G27)</f>
        <v>16908</v>
      </c>
      <c r="H28" s="90"/>
    </row>
    <row r="29" spans="1:8" ht="13.5">
      <c r="A29" s="167" t="s">
        <v>42</v>
      </c>
      <c r="B29" s="247" t="s">
        <v>16</v>
      </c>
      <c r="C29" s="247"/>
      <c r="D29" s="168" t="s">
        <v>17</v>
      </c>
      <c r="E29" s="156" t="str">
        <f>$E$7</f>
        <v>PI</v>
      </c>
      <c r="F29" s="156" t="str">
        <f>$F$7</f>
        <v>CO-PI</v>
      </c>
      <c r="G29" s="156" t="str">
        <f>$G$7</f>
        <v>C0-PI</v>
      </c>
      <c r="H29" s="98" t="s">
        <v>6</v>
      </c>
    </row>
    <row r="30" spans="1:8" ht="13.5">
      <c r="A30" s="169" t="s">
        <v>24</v>
      </c>
      <c r="B30" s="242">
        <v>3240</v>
      </c>
      <c r="C30" s="242"/>
      <c r="D30" s="8">
        <v>3</v>
      </c>
      <c r="E30" s="16">
        <f>B30*D30</f>
        <v>9720</v>
      </c>
      <c r="F30" s="16"/>
      <c r="G30" s="16"/>
      <c r="H30" s="102" t="s">
        <v>91</v>
      </c>
    </row>
    <row r="31" spans="1:8" ht="13.5">
      <c r="A31" s="158"/>
      <c r="B31" s="150"/>
      <c r="C31" s="150"/>
      <c r="D31" s="159" t="s">
        <v>7</v>
      </c>
      <c r="E31" s="161">
        <f>SUM(E30:E30)</f>
        <v>9720</v>
      </c>
      <c r="F31" s="161">
        <f>SUM(F30:F30)</f>
        <v>0</v>
      </c>
      <c r="G31" s="161">
        <f>SUM(G30:G30)</f>
        <v>0</v>
      </c>
      <c r="H31" s="97"/>
    </row>
    <row r="32" spans="1:8" ht="13.5">
      <c r="A32" s="221" t="s">
        <v>18</v>
      </c>
      <c r="B32" s="222"/>
      <c r="C32" s="222"/>
      <c r="D32" s="223"/>
      <c r="E32" s="156" t="str">
        <f>$E$7</f>
        <v>PI</v>
      </c>
      <c r="F32" s="156" t="str">
        <f>$F$7</f>
        <v>CO-PI</v>
      </c>
      <c r="G32" s="156" t="str">
        <f>$G$7</f>
        <v>C0-PI</v>
      </c>
      <c r="H32" s="98" t="s">
        <v>6</v>
      </c>
    </row>
    <row r="33" spans="1:8" ht="13.5">
      <c r="A33" s="218" t="s">
        <v>64</v>
      </c>
      <c r="B33" s="219"/>
      <c r="C33" s="219"/>
      <c r="D33" s="220"/>
      <c r="E33" s="16">
        <v>200</v>
      </c>
      <c r="F33" s="16">
        <v>200</v>
      </c>
      <c r="G33" s="16">
        <v>200</v>
      </c>
      <c r="H33" s="102" t="s">
        <v>92</v>
      </c>
    </row>
    <row r="34" spans="1:8" ht="15" customHeight="1">
      <c r="A34" s="158"/>
      <c r="B34" s="150"/>
      <c r="C34" s="150"/>
      <c r="D34" s="159" t="s">
        <v>7</v>
      </c>
      <c r="E34" s="161">
        <f>SUM(E33:E33)</f>
        <v>200</v>
      </c>
      <c r="F34" s="161">
        <f>SUM(F33:F33)</f>
        <v>200</v>
      </c>
      <c r="G34" s="161">
        <f>SUM(G33:G33)</f>
        <v>200</v>
      </c>
      <c r="H34" s="103"/>
    </row>
    <row r="35" spans="1:8" s="4" customFormat="1" ht="13.5">
      <c r="A35" s="221" t="s">
        <v>55</v>
      </c>
      <c r="B35" s="222"/>
      <c r="C35" s="222"/>
      <c r="D35" s="223"/>
      <c r="E35" s="156" t="str">
        <f>$E$7</f>
        <v>PI</v>
      </c>
      <c r="F35" s="156" t="str">
        <f>$F$7</f>
        <v>CO-PI</v>
      </c>
      <c r="G35" s="156" t="str">
        <f>$G$7</f>
        <v>C0-PI</v>
      </c>
      <c r="H35" s="104" t="s">
        <v>6</v>
      </c>
    </row>
    <row r="36" spans="1:8" s="4" customFormat="1" ht="27.75">
      <c r="A36" s="215" t="s">
        <v>96</v>
      </c>
      <c r="B36" s="216"/>
      <c r="C36" s="216"/>
      <c r="D36" s="217"/>
      <c r="E36" s="16">
        <f>Subcontract!E43</f>
        <v>18512.625</v>
      </c>
      <c r="F36" s="16"/>
      <c r="G36" s="16"/>
      <c r="H36" s="102" t="s">
        <v>93</v>
      </c>
    </row>
    <row r="37" spans="1:8" s="4" customFormat="1" ht="13.5">
      <c r="A37" s="224" t="s">
        <v>57</v>
      </c>
      <c r="B37" s="225"/>
      <c r="C37" s="225"/>
      <c r="D37" s="226"/>
      <c r="E37" s="16">
        <f>Subcontract!F43</f>
        <v>0</v>
      </c>
      <c r="F37" s="16"/>
      <c r="G37" s="16"/>
      <c r="H37" s="102"/>
    </row>
    <row r="38" spans="1:8" s="4" customFormat="1" ht="13.5">
      <c r="A38" s="224" t="s">
        <v>58</v>
      </c>
      <c r="B38" s="225"/>
      <c r="C38" s="225"/>
      <c r="D38" s="226"/>
      <c r="E38" s="16">
        <f>Subcontract!G43</f>
        <v>0</v>
      </c>
      <c r="F38" s="16"/>
      <c r="G38" s="16"/>
      <c r="H38" s="93"/>
    </row>
    <row r="39" spans="1:8" s="4" customFormat="1" ht="13.5">
      <c r="A39" s="158"/>
      <c r="B39" s="150"/>
      <c r="C39" s="150"/>
      <c r="D39" s="159" t="s">
        <v>7</v>
      </c>
      <c r="E39" s="161">
        <f>E36+E37+E38</f>
        <v>18512.625</v>
      </c>
      <c r="F39" s="161">
        <f>SUM(F36:F38)</f>
        <v>0</v>
      </c>
      <c r="G39" s="161">
        <f>SUM(G36:G38)</f>
        <v>0</v>
      </c>
      <c r="H39" s="103"/>
    </row>
    <row r="40" spans="1:8" s="4" customFormat="1" ht="13.5">
      <c r="A40" s="227" t="s">
        <v>56</v>
      </c>
      <c r="B40" s="228"/>
      <c r="C40" s="228"/>
      <c r="D40" s="229"/>
      <c r="E40" s="156" t="str">
        <f>$E$7</f>
        <v>PI</v>
      </c>
      <c r="F40" s="156" t="str">
        <f>$F$7</f>
        <v>CO-PI</v>
      </c>
      <c r="G40" s="156" t="str">
        <f>$G$7</f>
        <v>C0-PI</v>
      </c>
      <c r="H40" s="98" t="s">
        <v>6</v>
      </c>
    </row>
    <row r="41" spans="1:9" s="4" customFormat="1" ht="27.75">
      <c r="A41" s="215" t="s">
        <v>65</v>
      </c>
      <c r="B41" s="216"/>
      <c r="C41" s="216"/>
      <c r="D41" s="217"/>
      <c r="E41" s="16">
        <v>200</v>
      </c>
      <c r="F41" s="16"/>
      <c r="G41" s="16"/>
      <c r="H41" s="88" t="s">
        <v>94</v>
      </c>
      <c r="I41" s="42"/>
    </row>
    <row r="42" spans="1:9" s="4" customFormat="1" ht="27.75">
      <c r="A42" s="215" t="s">
        <v>65</v>
      </c>
      <c r="B42" s="216"/>
      <c r="C42" s="216"/>
      <c r="D42" s="217"/>
      <c r="E42" s="16"/>
      <c r="F42" s="16">
        <v>200</v>
      </c>
      <c r="G42" s="16"/>
      <c r="H42" s="88" t="s">
        <v>94</v>
      </c>
      <c r="I42" s="42"/>
    </row>
    <row r="43" spans="1:8" s="4" customFormat="1" ht="27.75">
      <c r="A43" s="215" t="s">
        <v>65</v>
      </c>
      <c r="B43" s="216"/>
      <c r="C43" s="216"/>
      <c r="D43" s="217"/>
      <c r="E43" s="16"/>
      <c r="F43" s="170"/>
      <c r="G43" s="16">
        <v>200</v>
      </c>
      <c r="H43" s="88" t="s">
        <v>94</v>
      </c>
    </row>
    <row r="44" spans="1:8" s="4" customFormat="1" ht="15" thickBot="1">
      <c r="A44" s="158"/>
      <c r="B44" s="150"/>
      <c r="C44" s="150"/>
      <c r="D44" s="159" t="s">
        <v>7</v>
      </c>
      <c r="E44" s="171">
        <f>SUM(E41:E43)</f>
        <v>200</v>
      </c>
      <c r="F44" s="171">
        <f>SUM(F41:F43)</f>
        <v>200</v>
      </c>
      <c r="G44" s="171">
        <f>SUM(G41:G43)</f>
        <v>200</v>
      </c>
      <c r="H44" s="103"/>
    </row>
    <row r="45" spans="1:8" ht="15" thickBot="1">
      <c r="A45" s="243" t="s">
        <v>44</v>
      </c>
      <c r="B45" s="244"/>
      <c r="C45" s="244"/>
      <c r="D45" s="245"/>
      <c r="E45" s="142">
        <f>E34+E31+E28+E19+E14+E11+E39+E44</f>
        <v>49230.625</v>
      </c>
      <c r="F45" s="142">
        <f>F34+F31+F28+F19+F14+F11+F39+F44</f>
        <v>17938</v>
      </c>
      <c r="G45" s="142">
        <f>G34+G31+G28+G19+G14+G11+G39+G44</f>
        <v>54388</v>
      </c>
      <c r="H45" s="105">
        <f>E45+F45+G45</f>
        <v>121556.625</v>
      </c>
    </row>
    <row r="46" spans="1:8" ht="13.5">
      <c r="A46" s="172" t="s">
        <v>19</v>
      </c>
      <c r="B46" s="240" t="s">
        <v>49</v>
      </c>
      <c r="C46" s="241"/>
      <c r="D46" s="173" t="s">
        <v>47</v>
      </c>
      <c r="E46" s="174" t="str">
        <f>$E$7</f>
        <v>PI</v>
      </c>
      <c r="F46" s="174" t="str">
        <f>$F$7</f>
        <v>CO-PI</v>
      </c>
      <c r="G46" s="174" t="str">
        <f>$G$7</f>
        <v>C0-PI</v>
      </c>
      <c r="H46" s="106" t="s">
        <v>6</v>
      </c>
    </row>
    <row r="47" spans="1:8" ht="13.5">
      <c r="A47" s="175" t="s">
        <v>43</v>
      </c>
      <c r="B47" s="175">
        <f>+E45-E31-E39</f>
        <v>20998</v>
      </c>
      <c r="C47" s="175"/>
      <c r="D47" s="190">
        <v>0.485</v>
      </c>
      <c r="E47" s="189">
        <f>+B47*D47</f>
        <v>10184.029999999999</v>
      </c>
      <c r="F47" s="138"/>
      <c r="G47" s="139"/>
      <c r="H47" s="136" t="s">
        <v>95</v>
      </c>
    </row>
    <row r="48" spans="1:8" s="4" customFormat="1" ht="13.5">
      <c r="A48" s="175" t="s">
        <v>66</v>
      </c>
      <c r="B48" s="175">
        <f>+F11+F19-F31-F39</f>
        <v>13080</v>
      </c>
      <c r="C48" s="175"/>
      <c r="D48" s="190">
        <v>0.5</v>
      </c>
      <c r="E48" s="140"/>
      <c r="F48" s="141">
        <f>SUM(B48*D48)</f>
        <v>6540</v>
      </c>
      <c r="G48" s="141"/>
      <c r="H48" s="136" t="s">
        <v>95</v>
      </c>
    </row>
    <row r="49" spans="1:8" s="4" customFormat="1" ht="13.5">
      <c r="A49" s="175" t="s">
        <v>67</v>
      </c>
      <c r="B49" s="175">
        <f>+G45-G31-G39</f>
        <v>54388</v>
      </c>
      <c r="C49" s="175"/>
      <c r="D49" s="190">
        <v>0.49</v>
      </c>
      <c r="E49" s="137"/>
      <c r="F49" s="138"/>
      <c r="G49" s="191">
        <f>B49*D49</f>
        <v>26650.12</v>
      </c>
      <c r="H49" s="136" t="s">
        <v>95</v>
      </c>
    </row>
    <row r="50" spans="1:8" ht="13.5">
      <c r="A50" s="232" t="s">
        <v>45</v>
      </c>
      <c r="B50" s="233"/>
      <c r="C50" s="233"/>
      <c r="D50" s="234"/>
      <c r="E50" s="64">
        <f>SUM(E47:E49)</f>
        <v>10184.029999999999</v>
      </c>
      <c r="F50" s="64">
        <f>SUM(F47:F49)</f>
        <v>6540</v>
      </c>
      <c r="G50" s="64">
        <f>SUM(G47:G49)</f>
        <v>26650.12</v>
      </c>
      <c r="H50" s="133">
        <f>E50+F50+G50</f>
        <v>43374.149999999994</v>
      </c>
    </row>
    <row r="51" spans="1:8" ht="18.75" customHeight="1" thickBot="1">
      <c r="A51" s="176" t="s">
        <v>46</v>
      </c>
      <c r="B51" s="177"/>
      <c r="C51" s="178"/>
      <c r="D51" s="179"/>
      <c r="E51" s="130">
        <f>E45+E50</f>
        <v>59414.655</v>
      </c>
      <c r="F51" s="130">
        <f>F11+F14+F19+F28+F31+F34+F50</f>
        <v>24278</v>
      </c>
      <c r="G51" s="131">
        <f>G11+G14+G19+G28+G31+G34+G50</f>
        <v>80838.12</v>
      </c>
      <c r="H51" s="132">
        <f>SUM(E51:G51)</f>
        <v>164530.775</v>
      </c>
    </row>
    <row r="52" spans="1:8" ht="6.75" customHeight="1">
      <c r="A52" s="180"/>
      <c r="B52" s="181"/>
      <c r="C52" s="182"/>
      <c r="D52" s="182"/>
      <c r="E52" s="182"/>
      <c r="F52" s="182"/>
      <c r="G52" s="182"/>
      <c r="H52" s="107"/>
    </row>
    <row r="53" spans="1:8" ht="13.5">
      <c r="A53" s="261" t="s">
        <v>52</v>
      </c>
      <c r="B53" s="262"/>
      <c r="C53" s="262"/>
      <c r="D53" s="263"/>
      <c r="E53" s="156" t="str">
        <f>$E$7</f>
        <v>PI</v>
      </c>
      <c r="F53" s="156" t="str">
        <f>$F$7</f>
        <v>CO-PI</v>
      </c>
      <c r="G53" s="183" t="str">
        <f>$G$7</f>
        <v>C0-PI</v>
      </c>
      <c r="H53" s="108" t="s">
        <v>26</v>
      </c>
    </row>
    <row r="54" spans="1:8" ht="13.5">
      <c r="A54" s="264" t="s">
        <v>43</v>
      </c>
      <c r="B54" s="265"/>
      <c r="C54" s="265"/>
      <c r="D54" s="266"/>
      <c r="E54" s="16">
        <v>120000</v>
      </c>
      <c r="F54" s="16"/>
      <c r="G54" s="28"/>
      <c r="H54" s="109">
        <f>E54+F54+G54</f>
        <v>120000</v>
      </c>
    </row>
    <row r="55" spans="1:8" ht="13.5">
      <c r="A55" s="264" t="s">
        <v>66</v>
      </c>
      <c r="B55" s="265"/>
      <c r="C55" s="265"/>
      <c r="D55" s="266"/>
      <c r="E55" s="16"/>
      <c r="F55" s="16">
        <v>30000</v>
      </c>
      <c r="G55" s="28"/>
      <c r="H55" s="109">
        <f>E55+F55+G55</f>
        <v>30000</v>
      </c>
    </row>
    <row r="56" spans="1:8" s="4" customFormat="1" ht="13.5">
      <c r="A56" s="250" t="s">
        <v>67</v>
      </c>
      <c r="B56" s="251"/>
      <c r="C56" s="251"/>
      <c r="D56" s="252"/>
      <c r="E56" s="16"/>
      <c r="F56" s="16"/>
      <c r="G56" s="28">
        <v>30000</v>
      </c>
      <c r="H56" s="109">
        <f>E56+F56+G56</f>
        <v>30000</v>
      </c>
    </row>
    <row r="57" spans="1:8" s="4" customFormat="1" ht="15" thickBot="1">
      <c r="A57" s="250" t="s">
        <v>100</v>
      </c>
      <c r="B57" s="251"/>
      <c r="C57" s="251"/>
      <c r="D57" s="252"/>
      <c r="E57" s="16">
        <f>+Subcontract!E46</f>
        <v>20000</v>
      </c>
      <c r="F57" s="16"/>
      <c r="G57" s="28"/>
      <c r="H57" s="109">
        <f>E57+F57+G57</f>
        <v>20000</v>
      </c>
    </row>
    <row r="58" spans="1:8" ht="13.5" customHeight="1">
      <c r="A58" s="253" t="s">
        <v>28</v>
      </c>
      <c r="B58" s="254"/>
      <c r="C58" s="254"/>
      <c r="D58" s="254"/>
      <c r="E58" s="254"/>
      <c r="F58" s="254"/>
      <c r="G58" s="254"/>
      <c r="H58" s="110">
        <f>SUM(H54:H57)</f>
        <v>200000</v>
      </c>
    </row>
    <row r="59" spans="1:8" ht="9" customHeight="1">
      <c r="A59" s="2"/>
      <c r="B59" s="1"/>
      <c r="C59" s="3"/>
      <c r="D59" s="3"/>
      <c r="E59" s="3"/>
      <c r="F59" s="3"/>
      <c r="G59" s="3"/>
      <c r="H59" s="3"/>
    </row>
    <row r="60" spans="1:8" ht="13.5">
      <c r="A60" s="127"/>
      <c r="B60" s="127"/>
      <c r="C60" s="127"/>
      <c r="D60" s="128" t="s">
        <v>103</v>
      </c>
      <c r="E60" s="128"/>
      <c r="F60" s="128"/>
      <c r="G60" s="128"/>
      <c r="H60" s="129">
        <f>+H51*1.2</f>
        <v>197436.93</v>
      </c>
    </row>
  </sheetData>
  <sheetProtection insertColumns="0" insertRows="0" deleteColumns="0" deleteRows="0" selectLockedCells="1"/>
  <mergeCells count="38">
    <mergeCell ref="A56:D56"/>
    <mergeCell ref="A57:D57"/>
    <mergeCell ref="A58:G58"/>
    <mergeCell ref="A4:H4"/>
    <mergeCell ref="B3:D3"/>
    <mergeCell ref="A5:D5"/>
    <mergeCell ref="A53:D53"/>
    <mergeCell ref="A54:D54"/>
    <mergeCell ref="A55:D55"/>
    <mergeCell ref="A32:D32"/>
    <mergeCell ref="A45:D45"/>
    <mergeCell ref="A1:H1"/>
    <mergeCell ref="B29:C29"/>
    <mergeCell ref="B30:C30"/>
    <mergeCell ref="B24:C24"/>
    <mergeCell ref="B25:C25"/>
    <mergeCell ref="B18:C18"/>
    <mergeCell ref="B20:C20"/>
    <mergeCell ref="B22:C22"/>
    <mergeCell ref="B23:C23"/>
    <mergeCell ref="B27:C27"/>
    <mergeCell ref="A50:D50"/>
    <mergeCell ref="A6:D6"/>
    <mergeCell ref="B15:C15"/>
    <mergeCell ref="B16:C16"/>
    <mergeCell ref="B26:C26"/>
    <mergeCell ref="B46:C46"/>
    <mergeCell ref="B17:C17"/>
    <mergeCell ref="B21:C21"/>
    <mergeCell ref="A43:D43"/>
    <mergeCell ref="A42:D42"/>
    <mergeCell ref="A33:D33"/>
    <mergeCell ref="A35:D35"/>
    <mergeCell ref="A36:D36"/>
    <mergeCell ref="A38:D38"/>
    <mergeCell ref="A40:D40"/>
    <mergeCell ref="A41:D41"/>
    <mergeCell ref="A37:D37"/>
  </mergeCells>
  <printOptions/>
  <pageMargins left="0.5" right="0.5" top="0.5" bottom="0.6138888888888889" header="0.3" footer="0.2361111111111111"/>
  <pageSetup fitToHeight="1" fitToWidth="1" orientation="portrait" scale="72"/>
</worksheet>
</file>

<file path=xl/worksheets/sheet2.xml><?xml version="1.0" encoding="utf-8"?>
<worksheet xmlns="http://schemas.openxmlformats.org/spreadsheetml/2006/main" xmlns:r="http://schemas.openxmlformats.org/officeDocument/2006/relationships">
  <dimension ref="A1:H49"/>
  <sheetViews>
    <sheetView workbookViewId="0" topLeftCell="A32">
      <selection activeCell="E44" sqref="E44"/>
    </sheetView>
  </sheetViews>
  <sheetFormatPr defaultColWidth="11.57421875" defaultRowHeight="15"/>
  <cols>
    <col min="1" max="1" width="15.8515625" style="4" bestFit="1" customWidth="1"/>
    <col min="2" max="2" width="11.421875" style="4" customWidth="1"/>
    <col min="3" max="3" width="6.8515625" style="4" customWidth="1"/>
    <col min="4" max="4" width="8.7109375" style="4" customWidth="1"/>
    <col min="5" max="5" width="12.28125" style="4" customWidth="1"/>
    <col min="6" max="7" width="12.421875" style="4" customWidth="1"/>
    <col min="8" max="8" width="30.7109375" style="4" customWidth="1"/>
    <col min="9" max="16384" width="11.421875" style="4" customWidth="1"/>
  </cols>
  <sheetData>
    <row r="1" spans="1:8" ht="24.75">
      <c r="A1" s="246" t="s">
        <v>54</v>
      </c>
      <c r="B1" s="246"/>
      <c r="C1" s="246"/>
      <c r="D1" s="246"/>
      <c r="E1" s="246"/>
      <c r="F1" s="246"/>
      <c r="G1" s="246"/>
      <c r="H1" s="246"/>
    </row>
    <row r="2" spans="1:8" ht="13.5">
      <c r="A2" s="78" t="s">
        <v>0</v>
      </c>
      <c r="B2" s="126" t="s">
        <v>68</v>
      </c>
      <c r="C2" s="79"/>
      <c r="D2" s="79"/>
      <c r="E2" s="79"/>
      <c r="F2" s="79"/>
      <c r="G2" s="79"/>
      <c r="H2" s="80"/>
    </row>
    <row r="3" spans="1:8" ht="13.5">
      <c r="A3" s="81" t="s">
        <v>53</v>
      </c>
      <c r="B3" s="289">
        <f>H43</f>
        <v>18512.625</v>
      </c>
      <c r="C3" s="290"/>
      <c r="D3" s="291"/>
      <c r="E3" s="78" t="s">
        <v>22</v>
      </c>
      <c r="F3" s="33">
        <v>42583</v>
      </c>
      <c r="G3" s="78" t="s">
        <v>23</v>
      </c>
      <c r="H3" s="33">
        <v>43100</v>
      </c>
    </row>
    <row r="4" spans="1:8" ht="27.75">
      <c r="A4" s="235"/>
      <c r="B4" s="236"/>
      <c r="C4" s="236"/>
      <c r="D4" s="237"/>
      <c r="E4" s="23" t="s">
        <v>73</v>
      </c>
      <c r="F4" s="23" t="s">
        <v>35</v>
      </c>
      <c r="G4" s="23" t="s">
        <v>36</v>
      </c>
      <c r="H4" s="82"/>
    </row>
    <row r="5" spans="1:8" ht="13.5">
      <c r="A5" s="118" t="s">
        <v>2</v>
      </c>
      <c r="B5" s="40" t="s">
        <v>3</v>
      </c>
      <c r="C5" s="40" t="s">
        <v>4</v>
      </c>
      <c r="D5" s="34" t="s">
        <v>5</v>
      </c>
      <c r="E5" s="41" t="s">
        <v>37</v>
      </c>
      <c r="F5" s="41" t="s">
        <v>38</v>
      </c>
      <c r="G5" s="41" t="s">
        <v>40</v>
      </c>
      <c r="H5" s="83" t="s">
        <v>6</v>
      </c>
    </row>
    <row r="6" spans="1:8" ht="27.75">
      <c r="A6" s="84" t="s">
        <v>69</v>
      </c>
      <c r="B6" s="134">
        <v>10000</v>
      </c>
      <c r="C6" s="39">
        <v>0.1</v>
      </c>
      <c r="D6" s="5">
        <v>3</v>
      </c>
      <c r="E6" s="14">
        <f>+B6*C6*D6</f>
        <v>3000</v>
      </c>
      <c r="F6" s="14"/>
      <c r="G6" s="14"/>
      <c r="H6" s="85" t="s">
        <v>75</v>
      </c>
    </row>
    <row r="7" spans="1:8" ht="13.5">
      <c r="A7" s="84"/>
      <c r="B7" s="35"/>
      <c r="C7" s="37"/>
      <c r="D7" s="36"/>
      <c r="E7" s="15"/>
      <c r="F7" s="15"/>
      <c r="G7" s="15"/>
      <c r="H7" s="86"/>
    </row>
    <row r="8" spans="1:8" ht="13.5">
      <c r="A8" s="84"/>
      <c r="B8" s="35"/>
      <c r="C8" s="35"/>
      <c r="D8" s="6"/>
      <c r="E8" s="15"/>
      <c r="F8" s="87"/>
      <c r="G8" s="15"/>
      <c r="H8" s="88"/>
    </row>
    <row r="9" spans="1:8" ht="13.5">
      <c r="A9" s="89"/>
      <c r="B9" s="43"/>
      <c r="C9" s="44"/>
      <c r="D9" s="45" t="s">
        <v>7</v>
      </c>
      <c r="E9" s="46">
        <f>SUM(E6:E8)</f>
        <v>3000</v>
      </c>
      <c r="F9" s="46">
        <f>SUM(F6:F8)</f>
        <v>0</v>
      </c>
      <c r="G9" s="46">
        <f>SUM(G6:G8)</f>
        <v>0</v>
      </c>
      <c r="H9" s="90"/>
    </row>
    <row r="10" spans="1:8" ht="27.75">
      <c r="A10" s="119" t="s">
        <v>8</v>
      </c>
      <c r="B10" s="32" t="s">
        <v>39</v>
      </c>
      <c r="C10" s="38" t="s">
        <v>9</v>
      </c>
      <c r="D10" s="38" t="s">
        <v>5</v>
      </c>
      <c r="E10" s="41" t="str">
        <f>$E$5</f>
        <v>Investigator 1</v>
      </c>
      <c r="F10" s="41" t="str">
        <f>$F$5</f>
        <v>Investigator 2</v>
      </c>
      <c r="G10" s="41" t="str">
        <f>$G$5</f>
        <v>Investigator 3</v>
      </c>
      <c r="H10" s="91" t="s">
        <v>6</v>
      </c>
    </row>
    <row r="11" spans="1:8" ht="13.5">
      <c r="A11" s="92" t="s">
        <v>70</v>
      </c>
      <c r="B11" s="135">
        <v>2500</v>
      </c>
      <c r="C11" s="37">
        <v>0.1</v>
      </c>
      <c r="D11" s="9">
        <v>3</v>
      </c>
      <c r="E11" s="15">
        <f>+B11*C11*D11</f>
        <v>750</v>
      </c>
      <c r="F11" s="15"/>
      <c r="G11" s="15"/>
      <c r="H11" s="93" t="s">
        <v>76</v>
      </c>
    </row>
    <row r="12" spans="1:8" ht="16.5" customHeight="1">
      <c r="A12" s="94"/>
      <c r="B12" s="44"/>
      <c r="C12" s="44"/>
      <c r="D12" s="47" t="s">
        <v>7</v>
      </c>
      <c r="E12" s="48">
        <f>SUM(E11:E11)</f>
        <v>750</v>
      </c>
      <c r="F12" s="49">
        <f>SUM(F11:F11)</f>
        <v>0</v>
      </c>
      <c r="G12" s="49">
        <f>SUM(G11:G11)</f>
        <v>0</v>
      </c>
      <c r="H12" s="90"/>
    </row>
    <row r="13" spans="1:8" ht="27.75" customHeight="1">
      <c r="A13" s="119" t="s">
        <v>10</v>
      </c>
      <c r="B13" s="292" t="s">
        <v>11</v>
      </c>
      <c r="C13" s="292"/>
      <c r="D13" s="24" t="s">
        <v>12</v>
      </c>
      <c r="E13" s="41" t="str">
        <f>$E$5</f>
        <v>Investigator 1</v>
      </c>
      <c r="F13" s="41" t="str">
        <f>$F$5</f>
        <v>Investigator 2</v>
      </c>
      <c r="G13" s="41" t="str">
        <f>$G$5</f>
        <v>Investigator 3</v>
      </c>
      <c r="H13" s="95" t="s">
        <v>6</v>
      </c>
    </row>
    <row r="14" spans="1:8" ht="13.5">
      <c r="A14" s="84" t="s">
        <v>71</v>
      </c>
      <c r="B14" s="293">
        <v>12</v>
      </c>
      <c r="C14" s="293"/>
      <c r="D14" s="10">
        <v>175</v>
      </c>
      <c r="E14" s="15">
        <f>+B14*D14</f>
        <v>2100</v>
      </c>
      <c r="F14" s="15"/>
      <c r="G14" s="15"/>
      <c r="H14" s="88" t="s">
        <v>77</v>
      </c>
    </row>
    <row r="15" spans="1:8" ht="13.5">
      <c r="A15" s="84" t="s">
        <v>72</v>
      </c>
      <c r="B15" s="294">
        <v>10</v>
      </c>
      <c r="C15" s="294"/>
      <c r="D15" s="11">
        <v>175</v>
      </c>
      <c r="E15" s="15">
        <f>+B15*D15</f>
        <v>1750</v>
      </c>
      <c r="F15" s="15"/>
      <c r="G15" s="15"/>
      <c r="H15" s="86" t="s">
        <v>77</v>
      </c>
    </row>
    <row r="16" spans="1:8" ht="13.5">
      <c r="A16" s="96"/>
      <c r="B16" s="270"/>
      <c r="C16" s="270"/>
      <c r="D16" s="11"/>
      <c r="E16" s="15"/>
      <c r="F16" s="15"/>
      <c r="G16" s="15"/>
      <c r="H16" s="86"/>
    </row>
    <row r="17" spans="1:8" ht="13.5">
      <c r="A17" s="94"/>
      <c r="B17" s="44"/>
      <c r="C17" s="44"/>
      <c r="D17" s="47" t="s">
        <v>7</v>
      </c>
      <c r="E17" s="49">
        <f>SUM(E14:E16)</f>
        <v>3850</v>
      </c>
      <c r="F17" s="49">
        <f>SUM(F14:F16)</f>
        <v>0</v>
      </c>
      <c r="G17" s="49">
        <f>SUM(G14:G16)</f>
        <v>0</v>
      </c>
      <c r="H17" s="97"/>
    </row>
    <row r="18" spans="1:8" ht="27.75">
      <c r="A18" s="120" t="s">
        <v>13</v>
      </c>
      <c r="B18" s="273" t="s">
        <v>14</v>
      </c>
      <c r="C18" s="273"/>
      <c r="D18" s="38" t="s">
        <v>15</v>
      </c>
      <c r="E18" s="41" t="str">
        <f>$E$5</f>
        <v>Investigator 1</v>
      </c>
      <c r="F18" s="41" t="str">
        <f>$F$5</f>
        <v>Investigator 2</v>
      </c>
      <c r="G18" s="41" t="str">
        <f>$G$5</f>
        <v>Investigator 3</v>
      </c>
      <c r="H18" s="98" t="s">
        <v>6</v>
      </c>
    </row>
    <row r="19" spans="1:8" ht="27.75" customHeight="1">
      <c r="A19" s="84" t="str">
        <f>+A6</f>
        <v>Hopkins</v>
      </c>
      <c r="B19" s="267">
        <f>+E6</f>
        <v>3000</v>
      </c>
      <c r="C19" s="268"/>
      <c r="D19" s="187">
        <v>0.42</v>
      </c>
      <c r="E19" s="14">
        <f>+B19*D19</f>
        <v>1260</v>
      </c>
      <c r="F19" s="14"/>
      <c r="G19" s="14"/>
      <c r="H19" s="99" t="s">
        <v>90</v>
      </c>
    </row>
    <row r="20" spans="1:8" ht="13.5">
      <c r="A20" s="84" t="str">
        <f>+A11</f>
        <v>Elly</v>
      </c>
      <c r="B20" s="269">
        <f>+E11</f>
        <v>750</v>
      </c>
      <c r="C20" s="270"/>
      <c r="D20" s="188">
        <v>0.1</v>
      </c>
      <c r="E20" s="14">
        <f>+B20*D20</f>
        <v>75</v>
      </c>
      <c r="F20" s="15"/>
      <c r="G20" s="15"/>
      <c r="H20" s="99" t="s">
        <v>90</v>
      </c>
    </row>
    <row r="21" spans="1:8" ht="13.5">
      <c r="A21" s="84" t="str">
        <f>+A14</f>
        <v>TBD</v>
      </c>
      <c r="B21" s="271">
        <f>+E14</f>
        <v>2100</v>
      </c>
      <c r="C21" s="272"/>
      <c r="D21" s="188">
        <v>0.05</v>
      </c>
      <c r="E21" s="14">
        <f>+B21*D21</f>
        <v>105</v>
      </c>
      <c r="F21" s="15"/>
      <c r="G21" s="15"/>
      <c r="H21" s="99" t="s">
        <v>90</v>
      </c>
    </row>
    <row r="22" spans="1:8" ht="13.5">
      <c r="A22" s="84" t="str">
        <f>+A15</f>
        <v>Undergrad</v>
      </c>
      <c r="B22" s="271">
        <f>+E15</f>
        <v>1750</v>
      </c>
      <c r="C22" s="272"/>
      <c r="D22" s="188">
        <v>0.05</v>
      </c>
      <c r="E22" s="14">
        <f>+B22*D22</f>
        <v>87.5</v>
      </c>
      <c r="F22" s="15"/>
      <c r="G22" s="15"/>
      <c r="H22" s="99" t="s">
        <v>90</v>
      </c>
    </row>
    <row r="23" spans="1:8" ht="13.5">
      <c r="A23" s="84"/>
      <c r="B23" s="271"/>
      <c r="C23" s="272"/>
      <c r="D23" s="9"/>
      <c r="E23" s="14">
        <f>+B23*D23</f>
        <v>0</v>
      </c>
      <c r="F23" s="15"/>
      <c r="G23" s="15"/>
      <c r="H23" s="100"/>
    </row>
    <row r="24" spans="1:8" ht="9" customHeight="1">
      <c r="A24" s="96"/>
      <c r="B24" s="271"/>
      <c r="C24" s="272"/>
      <c r="D24" s="9"/>
      <c r="E24" s="15"/>
      <c r="F24" s="15"/>
      <c r="G24" s="15"/>
      <c r="H24" s="100"/>
    </row>
    <row r="25" spans="1:8" ht="27" customHeight="1">
      <c r="A25" s="94"/>
      <c r="B25" s="44"/>
      <c r="C25" s="44"/>
      <c r="D25" s="47" t="s">
        <v>7</v>
      </c>
      <c r="E25" s="49">
        <f>SUM(E19:E24)</f>
        <v>1527.5</v>
      </c>
      <c r="F25" s="49">
        <f>SUM(F19:F24)</f>
        <v>0</v>
      </c>
      <c r="G25" s="49">
        <f>SUM(G19:G24)</f>
        <v>0</v>
      </c>
      <c r="H25" s="90"/>
    </row>
    <row r="26" spans="1:8" ht="27.75" customHeight="1">
      <c r="A26" s="121" t="s">
        <v>42</v>
      </c>
      <c r="B26" s="297" t="s">
        <v>16</v>
      </c>
      <c r="C26" s="297"/>
      <c r="D26" s="34" t="s">
        <v>17</v>
      </c>
      <c r="E26" s="41" t="str">
        <f>$E$5</f>
        <v>Investigator 1</v>
      </c>
      <c r="F26" s="41" t="str">
        <f>$F$5</f>
        <v>Investigator 2</v>
      </c>
      <c r="G26" s="41" t="str">
        <f>$G$5</f>
        <v>Investigator 3</v>
      </c>
      <c r="H26" s="98" t="s">
        <v>6</v>
      </c>
    </row>
    <row r="27" spans="1:8" ht="13.5">
      <c r="A27" s="101" t="s">
        <v>24</v>
      </c>
      <c r="B27" s="294">
        <v>3745</v>
      </c>
      <c r="C27" s="294"/>
      <c r="D27" s="8">
        <v>1</v>
      </c>
      <c r="E27" s="15">
        <f>B27*D27</f>
        <v>3745</v>
      </c>
      <c r="F27" s="15"/>
      <c r="G27" s="15"/>
      <c r="H27" s="102" t="s">
        <v>78</v>
      </c>
    </row>
    <row r="28" spans="1:8" ht="13.5">
      <c r="A28" s="94"/>
      <c r="B28" s="44"/>
      <c r="C28" s="44"/>
      <c r="D28" s="47" t="s">
        <v>7</v>
      </c>
      <c r="E28" s="49">
        <f>SUM(E27:E27)</f>
        <v>3745</v>
      </c>
      <c r="F28" s="49">
        <f>SUM(F27:F27)</f>
        <v>0</v>
      </c>
      <c r="G28" s="49">
        <f>SUM(G27:G27)</f>
        <v>0</v>
      </c>
      <c r="H28" s="97"/>
    </row>
    <row r="29" spans="1:8" ht="13.5">
      <c r="A29" s="298" t="s">
        <v>18</v>
      </c>
      <c r="B29" s="299"/>
      <c r="C29" s="299"/>
      <c r="D29" s="300"/>
      <c r="E29" s="41" t="str">
        <f>$E$5</f>
        <v>Investigator 1</v>
      </c>
      <c r="F29" s="41" t="str">
        <f>$F$5</f>
        <v>Investigator 2</v>
      </c>
      <c r="G29" s="41" t="str">
        <f>$G$5</f>
        <v>Investigator 3</v>
      </c>
      <c r="H29" s="98" t="s">
        <v>6</v>
      </c>
    </row>
    <row r="30" spans="1:8" ht="13.5">
      <c r="A30" s="306" t="s">
        <v>64</v>
      </c>
      <c r="B30" s="307"/>
      <c r="C30" s="307"/>
      <c r="D30" s="308"/>
      <c r="E30" s="19">
        <v>200</v>
      </c>
      <c r="F30" s="19"/>
      <c r="G30" s="19"/>
      <c r="H30" s="102" t="s">
        <v>79</v>
      </c>
    </row>
    <row r="31" spans="1:8" ht="13.5">
      <c r="A31" s="94"/>
      <c r="B31" s="44"/>
      <c r="C31" s="44"/>
      <c r="D31" s="47" t="s">
        <v>7</v>
      </c>
      <c r="E31" s="50">
        <f>SUM(E30:E30)</f>
        <v>200</v>
      </c>
      <c r="F31" s="50">
        <f>SUM(F30:F30)</f>
        <v>0</v>
      </c>
      <c r="G31" s="50">
        <f>SUM(G30:G30)</f>
        <v>0</v>
      </c>
      <c r="H31" s="103"/>
    </row>
    <row r="32" spans="1:8" ht="27.75" customHeight="1">
      <c r="A32" s="277" t="s">
        <v>56</v>
      </c>
      <c r="B32" s="278"/>
      <c r="C32" s="278"/>
      <c r="D32" s="279"/>
      <c r="E32" s="41" t="str">
        <f>$E$5</f>
        <v>Investigator 1</v>
      </c>
      <c r="F32" s="41" t="str">
        <f>$F$5</f>
        <v>Investigator 2</v>
      </c>
      <c r="G32" s="41" t="str">
        <f>$G$5</f>
        <v>Investigator 3</v>
      </c>
      <c r="H32" s="98" t="s">
        <v>6</v>
      </c>
    </row>
    <row r="33" spans="1:8" ht="27.75">
      <c r="A33" s="280" t="s">
        <v>80</v>
      </c>
      <c r="B33" s="281"/>
      <c r="C33" s="281"/>
      <c r="D33" s="282"/>
      <c r="E33" s="18">
        <v>200</v>
      </c>
      <c r="F33" s="18"/>
      <c r="G33" s="18"/>
      <c r="H33" s="88" t="s">
        <v>81</v>
      </c>
    </row>
    <row r="34" spans="1:8" ht="15" thickBot="1">
      <c r="A34" s="94"/>
      <c r="B34" s="44"/>
      <c r="C34" s="44"/>
      <c r="D34" s="47" t="s">
        <v>7</v>
      </c>
      <c r="E34" s="51">
        <f>SUM(E33:E33)</f>
        <v>200</v>
      </c>
      <c r="F34" s="51">
        <f>SUM(F33:F33)</f>
        <v>0</v>
      </c>
      <c r="G34" s="51">
        <f>SUM(G33:G33)</f>
        <v>0</v>
      </c>
      <c r="H34" s="103"/>
    </row>
    <row r="35" spans="1:8" ht="13.5">
      <c r="A35" s="283" t="s">
        <v>44</v>
      </c>
      <c r="B35" s="284"/>
      <c r="C35" s="284"/>
      <c r="D35" s="285"/>
      <c r="E35" s="111">
        <f>E31+E28+E25+E17+E12+E9+E34</f>
        <v>13272.5</v>
      </c>
      <c r="F35" s="111">
        <f>F31+F28+F25+F17+F12+F9+F34</f>
        <v>0</v>
      </c>
      <c r="G35" s="111">
        <f>G31+G28+G25+G17+G12+G9+G34</f>
        <v>0</v>
      </c>
      <c r="H35" s="112">
        <f>E35+F35+G35</f>
        <v>13272.5</v>
      </c>
    </row>
    <row r="36" spans="1:8" ht="27.75">
      <c r="A36" s="124" t="s">
        <v>19</v>
      </c>
      <c r="B36" s="301" t="s">
        <v>50</v>
      </c>
      <c r="C36" s="301"/>
      <c r="D36" s="123" t="s">
        <v>51</v>
      </c>
      <c r="E36" s="122" t="str">
        <f>+E4</f>
        <v>U of Portland</v>
      </c>
      <c r="F36" s="52" t="s">
        <v>35</v>
      </c>
      <c r="G36" s="52" t="s">
        <v>36</v>
      </c>
      <c r="H36" s="53" t="s">
        <v>6</v>
      </c>
    </row>
    <row r="37" spans="1:8" ht="13.5">
      <c r="A37" s="59"/>
      <c r="B37" s="302">
        <f>E35-E28</f>
        <v>9527.5</v>
      </c>
      <c r="C37" s="303"/>
      <c r="D37" s="192">
        <v>0.55</v>
      </c>
      <c r="E37" s="56">
        <f>B37*D37</f>
        <v>5240.125</v>
      </c>
      <c r="F37" s="17"/>
      <c r="G37" s="17"/>
      <c r="H37" s="22" t="s">
        <v>82</v>
      </c>
    </row>
    <row r="38" spans="1:8" ht="13.5">
      <c r="A38" s="60"/>
      <c r="B38" s="304">
        <f>F35-F28</f>
        <v>0</v>
      </c>
      <c r="C38" s="305"/>
      <c r="D38" s="193"/>
      <c r="E38" s="18"/>
      <c r="F38" s="57">
        <f>B38*D38</f>
        <v>0</v>
      </c>
      <c r="G38" s="18"/>
      <c r="H38" s="21"/>
    </row>
    <row r="39" spans="1:8" ht="13.5" customHeight="1">
      <c r="A39" s="61"/>
      <c r="B39" s="295">
        <f>G35-G28</f>
        <v>0</v>
      </c>
      <c r="C39" s="296"/>
      <c r="D39" s="194"/>
      <c r="E39" s="54"/>
      <c r="F39" s="54"/>
      <c r="G39" s="58">
        <f>SUM(B39*D39)</f>
        <v>0</v>
      </c>
      <c r="H39" s="55"/>
    </row>
    <row r="40" spans="1:8" ht="13.5">
      <c r="A40" s="274" t="s">
        <v>45</v>
      </c>
      <c r="B40" s="275"/>
      <c r="C40" s="275"/>
      <c r="D40" s="276"/>
      <c r="E40" s="64">
        <f>SUM(E37:E39)</f>
        <v>5240.125</v>
      </c>
      <c r="F40" s="62">
        <f>SUM(F37:F39)</f>
        <v>0</v>
      </c>
      <c r="G40" s="62">
        <f>SUM(G37:G39)</f>
        <v>0</v>
      </c>
      <c r="H40" s="195">
        <f>SUM(E40:G40)</f>
        <v>5240.125</v>
      </c>
    </row>
    <row r="41" spans="1:8" ht="7.5" customHeight="1" thickBot="1">
      <c r="A41" s="65"/>
      <c r="B41" s="12"/>
      <c r="C41" s="12"/>
      <c r="D41" s="7"/>
      <c r="E41" s="25"/>
      <c r="F41" s="26"/>
      <c r="G41" s="29"/>
      <c r="H41" s="66"/>
    </row>
    <row r="42" spans="1:8" ht="15.75" customHeight="1">
      <c r="A42" s="67"/>
      <c r="B42" s="68"/>
      <c r="C42" s="68"/>
      <c r="D42" s="68"/>
      <c r="E42" s="69"/>
      <c r="F42" s="69"/>
      <c r="G42" s="69"/>
      <c r="H42" s="70" t="s">
        <v>25</v>
      </c>
    </row>
    <row r="43" spans="1:8" ht="15.75" thickBot="1">
      <c r="A43" s="71"/>
      <c r="B43" s="72"/>
      <c r="C43" s="73"/>
      <c r="D43" s="74" t="s">
        <v>27</v>
      </c>
      <c r="E43" s="75">
        <f>E40+E35</f>
        <v>18512.625</v>
      </c>
      <c r="F43" s="75">
        <f>F40+F35</f>
        <v>0</v>
      </c>
      <c r="G43" s="117">
        <f>G40+G35</f>
        <v>0</v>
      </c>
      <c r="H43" s="63">
        <f>SUM(E43:G43)</f>
        <v>18512.625</v>
      </c>
    </row>
    <row r="44" spans="1:8" s="113" customFormat="1" ht="9.75" customHeight="1">
      <c r="A44" s="114"/>
      <c r="B44" s="20"/>
      <c r="C44" s="13"/>
      <c r="D44" s="30"/>
      <c r="E44" s="115"/>
      <c r="F44" s="31"/>
      <c r="G44" s="31"/>
      <c r="H44" s="116"/>
    </row>
    <row r="45" spans="1:8" ht="27.75">
      <c r="A45" s="286" t="s">
        <v>52</v>
      </c>
      <c r="B45" s="287"/>
      <c r="C45" s="287"/>
      <c r="D45" s="288"/>
      <c r="E45" s="41" t="str">
        <f>$E$4</f>
        <v>U of Portland</v>
      </c>
      <c r="F45" s="41" t="str">
        <f>$F$4</f>
        <v>Subcontract Org2</v>
      </c>
      <c r="G45" s="27" t="str">
        <f>$G$4</f>
        <v>Subcontract Org3</v>
      </c>
      <c r="H45" s="108" t="s">
        <v>26</v>
      </c>
    </row>
    <row r="46" spans="1:8" ht="13.5">
      <c r="A46" s="250" t="s">
        <v>74</v>
      </c>
      <c r="B46" s="251"/>
      <c r="C46" s="251"/>
      <c r="D46" s="252"/>
      <c r="E46" s="16">
        <v>20000</v>
      </c>
      <c r="F46" s="16"/>
      <c r="G46" s="28"/>
      <c r="H46" s="109">
        <f>E46+F46+G46</f>
        <v>20000</v>
      </c>
    </row>
    <row r="47" spans="1:8" ht="13.5">
      <c r="A47" s="250" t="s">
        <v>20</v>
      </c>
      <c r="B47" s="251"/>
      <c r="C47" s="251"/>
      <c r="D47" s="252"/>
      <c r="E47" s="16"/>
      <c r="F47" s="16"/>
      <c r="G47" s="28"/>
      <c r="H47" s="109">
        <f>E47+F47+G47</f>
        <v>0</v>
      </c>
    </row>
    <row r="48" spans="1:8" ht="15" thickBot="1">
      <c r="A48" s="250" t="s">
        <v>21</v>
      </c>
      <c r="B48" s="251"/>
      <c r="C48" s="251"/>
      <c r="D48" s="252"/>
      <c r="E48" s="16"/>
      <c r="F48" s="16"/>
      <c r="G48" s="28"/>
      <c r="H48" s="109">
        <f>E48+F48+G48</f>
        <v>0</v>
      </c>
    </row>
    <row r="49" spans="1:8" ht="13.5" customHeight="1">
      <c r="A49" s="253" t="s">
        <v>28</v>
      </c>
      <c r="B49" s="254"/>
      <c r="C49" s="254"/>
      <c r="D49" s="254"/>
      <c r="E49" s="254"/>
      <c r="F49" s="254"/>
      <c r="G49" s="254"/>
      <c r="H49" s="110">
        <f>SUM(H46:H48)</f>
        <v>20000</v>
      </c>
    </row>
  </sheetData>
  <sheetProtection/>
  <mergeCells count="31">
    <mergeCell ref="A30:D30"/>
    <mergeCell ref="B15:C15"/>
    <mergeCell ref="B39:C39"/>
    <mergeCell ref="B26:C26"/>
    <mergeCell ref="B27:C27"/>
    <mergeCell ref="B24:C24"/>
    <mergeCell ref="A29:D29"/>
    <mergeCell ref="B22:C22"/>
    <mergeCell ref="B23:C23"/>
    <mergeCell ref="B36:C36"/>
    <mergeCell ref="B37:C37"/>
    <mergeCell ref="A40:D40"/>
    <mergeCell ref="A32:D32"/>
    <mergeCell ref="A33:D33"/>
    <mergeCell ref="A35:D35"/>
    <mergeCell ref="A49:G49"/>
    <mergeCell ref="A45:D45"/>
    <mergeCell ref="A46:D46"/>
    <mergeCell ref="A47:D47"/>
    <mergeCell ref="A48:D48"/>
    <mergeCell ref="B38:C38"/>
    <mergeCell ref="A1:H1"/>
    <mergeCell ref="B19:C19"/>
    <mergeCell ref="B20:C20"/>
    <mergeCell ref="B21:C21"/>
    <mergeCell ref="B16:C16"/>
    <mergeCell ref="B18:C18"/>
    <mergeCell ref="B3:D3"/>
    <mergeCell ref="A4:D4"/>
    <mergeCell ref="B13:C13"/>
    <mergeCell ref="B14:C14"/>
  </mergeCells>
  <printOptions/>
  <pageMargins left="0" right="0" top="0" bottom="0" header="0" footer="0"/>
  <pageSetup horizontalDpi="600" verticalDpi="600" orientation="portrait" scale="86"/>
</worksheet>
</file>

<file path=xl/worksheets/sheet3.xml><?xml version="1.0" encoding="utf-8"?>
<worksheet xmlns="http://schemas.openxmlformats.org/spreadsheetml/2006/main" xmlns:r="http://schemas.openxmlformats.org/officeDocument/2006/relationships">
  <dimension ref="A1:A41"/>
  <sheetViews>
    <sheetView workbookViewId="0" topLeftCell="A12">
      <selection activeCell="A11" sqref="A11"/>
    </sheetView>
  </sheetViews>
  <sheetFormatPr defaultColWidth="8.8515625" defaultRowHeight="16.5" customHeight="1"/>
  <cols>
    <col min="1" max="1" width="97.28125" style="205" customWidth="1"/>
    <col min="2" max="16384" width="8.8515625" style="196" customWidth="1"/>
  </cols>
  <sheetData>
    <row r="1" ht="16.5" customHeight="1">
      <c r="A1" s="208" t="s">
        <v>104</v>
      </c>
    </row>
    <row r="2" ht="16.5" customHeight="1">
      <c r="A2" s="208"/>
    </row>
    <row r="3" s="197" customFormat="1" ht="16.5" customHeight="1">
      <c r="A3" s="209" t="s">
        <v>29</v>
      </c>
    </row>
    <row r="4" s="197" customFormat="1" ht="13.5">
      <c r="A4" s="198" t="s">
        <v>30</v>
      </c>
    </row>
    <row r="5" s="197" customFormat="1" ht="27.75">
      <c r="A5" s="198" t="s">
        <v>41</v>
      </c>
    </row>
    <row r="6" s="197" customFormat="1" ht="13.5">
      <c r="A6" s="198" t="s">
        <v>32</v>
      </c>
    </row>
    <row r="7" s="197" customFormat="1" ht="27.75">
      <c r="A7" s="198" t="s">
        <v>33</v>
      </c>
    </row>
    <row r="8" s="197" customFormat="1" ht="16.5" customHeight="1">
      <c r="A8" s="199"/>
    </row>
    <row r="9" s="197" customFormat="1" ht="16.5" customHeight="1">
      <c r="A9" s="209" t="s">
        <v>34</v>
      </c>
    </row>
    <row r="10" s="197" customFormat="1" ht="13.5">
      <c r="A10" s="200" t="s">
        <v>105</v>
      </c>
    </row>
    <row r="11" s="197" customFormat="1" ht="27.75">
      <c r="A11" s="198" t="s">
        <v>31</v>
      </c>
    </row>
    <row r="12" s="197" customFormat="1" ht="55.5">
      <c r="A12" s="201" t="s">
        <v>122</v>
      </c>
    </row>
    <row r="13" s="197" customFormat="1" ht="27.75">
      <c r="A13" s="202" t="s">
        <v>121</v>
      </c>
    </row>
    <row r="14" s="197" customFormat="1" ht="27.75">
      <c r="A14" s="203" t="s">
        <v>120</v>
      </c>
    </row>
    <row r="15" s="197" customFormat="1" ht="13.5">
      <c r="A15" s="203" t="s">
        <v>119</v>
      </c>
    </row>
    <row r="16" s="197" customFormat="1" ht="13.5">
      <c r="A16" s="201" t="s">
        <v>118</v>
      </c>
    </row>
    <row r="17" s="197" customFormat="1" ht="27.75">
      <c r="A17" s="201" t="s">
        <v>117</v>
      </c>
    </row>
    <row r="18" s="197" customFormat="1" ht="13.5">
      <c r="A18" s="201" t="s">
        <v>116</v>
      </c>
    </row>
    <row r="19" s="197" customFormat="1" ht="27.75">
      <c r="A19" s="201" t="s">
        <v>115</v>
      </c>
    </row>
    <row r="20" s="197" customFormat="1" ht="27.75">
      <c r="A20" s="201" t="s">
        <v>114</v>
      </c>
    </row>
    <row r="21" s="197" customFormat="1" ht="13.5">
      <c r="A21" s="203" t="s">
        <v>113</v>
      </c>
    </row>
    <row r="22" s="197" customFormat="1" ht="13.5">
      <c r="A22" s="201" t="s">
        <v>112</v>
      </c>
    </row>
    <row r="23" s="197" customFormat="1" ht="16.5" customHeight="1">
      <c r="A23" s="201" t="s">
        <v>111</v>
      </c>
    </row>
    <row r="24" s="197" customFormat="1" ht="13.5">
      <c r="A24" s="203" t="s">
        <v>110</v>
      </c>
    </row>
    <row r="25" s="197" customFormat="1" ht="13.5">
      <c r="A25" s="203" t="s">
        <v>109</v>
      </c>
    </row>
    <row r="26" s="197" customFormat="1" ht="27.75">
      <c r="A26" s="203" t="s">
        <v>108</v>
      </c>
    </row>
    <row r="27" s="197" customFormat="1" ht="42">
      <c r="A27" s="198" t="s">
        <v>107</v>
      </c>
    </row>
    <row r="28" s="197" customFormat="1" ht="13.5">
      <c r="A28" s="203" t="s">
        <v>106</v>
      </c>
    </row>
    <row r="29" s="197" customFormat="1" ht="16.5" customHeight="1">
      <c r="A29" s="204"/>
    </row>
    <row r="30" s="197" customFormat="1" ht="16.5" customHeight="1">
      <c r="A30" s="204"/>
    </row>
    <row r="31" s="197" customFormat="1" ht="16.5" customHeight="1">
      <c r="A31" s="204"/>
    </row>
    <row r="32" s="197" customFormat="1" ht="16.5" customHeight="1">
      <c r="A32" s="204"/>
    </row>
    <row r="34" ht="16.5" customHeight="1">
      <c r="A34" s="210"/>
    </row>
    <row r="35" ht="16.5" customHeight="1">
      <c r="A35" s="206"/>
    </row>
    <row r="36" ht="16.5" customHeight="1">
      <c r="A36" s="206"/>
    </row>
    <row r="37" ht="16.5" customHeight="1">
      <c r="A37" s="206"/>
    </row>
    <row r="38" ht="16.5" customHeight="1">
      <c r="A38" s="206"/>
    </row>
    <row r="39" ht="16.5" customHeight="1">
      <c r="A39" s="210"/>
    </row>
    <row r="40" ht="16.5" customHeight="1">
      <c r="A40" s="207"/>
    </row>
    <row r="41" ht="16.5" customHeight="1">
      <c r="A41" s="206"/>
    </row>
  </sheetData>
  <sheetProtection/>
  <printOptions/>
  <pageMargins left="0.7" right="0.7" top="0.75" bottom="0.75" header="0.3" footer="0.3"/>
  <pageSetup horizontalDpi="600" verticalDpi="600" orientation="portrait" scale="85"/>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 Hagedorn</dc:creator>
  <cp:keywords/>
  <dc:description/>
  <cp:lastModifiedBy>Susan Peithman</cp:lastModifiedBy>
  <cp:lastPrinted>2016-02-23T22:48:09Z</cp:lastPrinted>
  <dcterms:created xsi:type="dcterms:W3CDTF">2012-03-06T22:35:16Z</dcterms:created>
  <dcterms:modified xsi:type="dcterms:W3CDTF">2016-03-10T19:02:20Z</dcterms:modified>
  <cp:category/>
  <cp:version/>
  <cp:contentType/>
  <cp:contentStatus/>
</cp:coreProperties>
</file>